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14"/>
  </bookViews>
  <sheets>
    <sheet name="Admin 50" sheetId="1" r:id="rId1"/>
    <sheet name="Scores 50" sheetId="2" r:id="rId2"/>
    <sheet name="Item Data" sheetId="3" r:id="rId3"/>
    <sheet name="NS1" sheetId="4" r:id="rId4"/>
    <sheet name="NS2" sheetId="5" r:id="rId5"/>
    <sheet name="NS3" sheetId="6" r:id="rId6"/>
    <sheet name="NS4" sheetId="7" r:id="rId7"/>
    <sheet name="NS5" sheetId="8" r:id="rId8"/>
    <sheet name="NS6" sheetId="9" r:id="rId9"/>
    <sheet name="NS7" sheetId="10" r:id="rId10"/>
    <sheet name="NS8" sheetId="11" r:id="rId11"/>
    <sheet name="NS9" sheetId="12" r:id="rId12"/>
    <sheet name="NS10" sheetId="13" r:id="rId13"/>
    <sheet name="MainNorms" sheetId="14" r:id="rId14"/>
    <sheet name="ID Form" sheetId="15" r:id="rId15"/>
  </sheets>
  <definedNames>
    <definedName name="_xlnm.Print_Area" localSheetId="14">'ID Form'!$A$1:$J$51</definedName>
    <definedName name="_xlnm.Print_Area" localSheetId="1">'Scores 50'!$A$1:$I$52</definedName>
  </definedNames>
  <calcPr fullCalcOnLoad="1"/>
</workbook>
</file>

<file path=xl/sharedStrings.xml><?xml version="1.0" encoding="utf-8"?>
<sst xmlns="http://schemas.openxmlformats.org/spreadsheetml/2006/main" count="2554" uniqueCount="551">
  <si>
    <t>M5 #</t>
  </si>
  <si>
    <t>Facet</t>
  </si>
  <si>
    <t>Text</t>
  </si>
  <si>
    <t>Facet Name</t>
  </si>
  <si>
    <t>N1</t>
  </si>
  <si>
    <t>Anxiety</t>
  </si>
  <si>
    <t>Worry about things</t>
  </si>
  <si>
    <t>Score F/R</t>
  </si>
  <si>
    <t>F</t>
  </si>
  <si>
    <t>Fear for the worst</t>
  </si>
  <si>
    <t>Am afraid of many things</t>
  </si>
  <si>
    <t>Get stressed out easily</t>
  </si>
  <si>
    <t>Get caught up in my problems</t>
  </si>
  <si>
    <t>Am not easily bothered by things</t>
  </si>
  <si>
    <t>R</t>
  </si>
  <si>
    <t>Am relaxed most of the time</t>
  </si>
  <si>
    <t>N10</t>
  </si>
  <si>
    <t>N20</t>
  </si>
  <si>
    <t>M5-50 sc</t>
  </si>
  <si>
    <t>M5-100 sc</t>
  </si>
  <si>
    <t>Am not easily disturbed by events</t>
  </si>
  <si>
    <t>Don't worry about things that have already happened</t>
  </si>
  <si>
    <t>Adapt easily to new situations</t>
  </si>
  <si>
    <t>N2</t>
  </si>
  <si>
    <t>Anger</t>
  </si>
  <si>
    <t>Get angry easily</t>
  </si>
  <si>
    <t>Get irritated easily</t>
  </si>
  <si>
    <t>Get upset easily</t>
  </si>
  <si>
    <t>Am often in a bad mood</t>
  </si>
  <si>
    <t>Lose my temper</t>
  </si>
  <si>
    <t>Rarely get irritated</t>
  </si>
  <si>
    <t>Seldom get mad</t>
  </si>
  <si>
    <t>Am not easily annoyed</t>
  </si>
  <si>
    <t>Keep my cool</t>
  </si>
  <si>
    <t>Rarely complain</t>
  </si>
  <si>
    <t>N3</t>
  </si>
  <si>
    <t>N4</t>
  </si>
  <si>
    <t>N5</t>
  </si>
  <si>
    <t>N6</t>
  </si>
  <si>
    <t>Depression</t>
  </si>
  <si>
    <t>Often feel blue</t>
  </si>
  <si>
    <t>Dislike myself</t>
  </si>
  <si>
    <t>Am often down in the dumps</t>
  </si>
  <si>
    <t>Have a low opinion of myself</t>
  </si>
  <si>
    <t>Have frequent mood swings</t>
  </si>
  <si>
    <t>Feel desperate</t>
  </si>
  <si>
    <t>Feel that my life lacks direction</t>
  </si>
  <si>
    <t>Seldom feel blue</t>
  </si>
  <si>
    <t>Feel comfortable with myself</t>
  </si>
  <si>
    <t>Am very pleased with myself</t>
  </si>
  <si>
    <t>Self-consciousness</t>
  </si>
  <si>
    <t>Am easily intimidated</t>
  </si>
  <si>
    <t>Am afraid that I will do the wrong thing</t>
  </si>
  <si>
    <t>Find it difficult to approach others</t>
  </si>
  <si>
    <t>Am afraid to draw attention to myself</t>
  </si>
  <si>
    <t>Only feel comfortable with friends</t>
  </si>
  <si>
    <t>Stumble over my words</t>
  </si>
  <si>
    <t>Am not embarrassed easily</t>
  </si>
  <si>
    <t>Am comfortable in unfamiliar situations</t>
  </si>
  <si>
    <t>Am not bothered by difficult social situations</t>
  </si>
  <si>
    <t>Am able to stand up for myself</t>
  </si>
  <si>
    <t>Immoderation</t>
  </si>
  <si>
    <t>Often eat too much</t>
  </si>
  <si>
    <t>Don't know why I do some of the things I do</t>
  </si>
  <si>
    <t>Do things I regret later</t>
  </si>
  <si>
    <t>Go on binges</t>
  </si>
  <si>
    <t>Love to eat</t>
  </si>
  <si>
    <t>Rarely overindulge</t>
  </si>
  <si>
    <t>Easily resist temptations</t>
  </si>
  <si>
    <t>Am able to control my cravings</t>
  </si>
  <si>
    <t>Never spend more than I can afford</t>
  </si>
  <si>
    <t>Never splurge</t>
  </si>
  <si>
    <t>Vulnerability</t>
  </si>
  <si>
    <t>Panic easily</t>
  </si>
  <si>
    <t>Become overwhelmed by events</t>
  </si>
  <si>
    <t>Feel that I'm unable to deal with things</t>
  </si>
  <si>
    <t>Can't make up my mind</t>
  </si>
  <si>
    <t>Get overwhelmed by emotions</t>
  </si>
  <si>
    <t>Remain calm under pressure</t>
  </si>
  <si>
    <t>Can handle complex problems</t>
  </si>
  <si>
    <t>Know how to cope</t>
  </si>
  <si>
    <t>Readily overcome setbacks</t>
  </si>
  <si>
    <t>Am calm even in tense situations</t>
  </si>
  <si>
    <t>E1</t>
  </si>
  <si>
    <t>Friendliness</t>
  </si>
  <si>
    <t>E10</t>
  </si>
  <si>
    <t>E20</t>
  </si>
  <si>
    <t>Make friends easily</t>
  </si>
  <si>
    <t>Warm up quickly to others</t>
  </si>
  <si>
    <t>Feel comfortable around other people</t>
  </si>
  <si>
    <t>Act comfortably with others</t>
  </si>
  <si>
    <t>Cheer people up</t>
  </si>
  <si>
    <t>Am hard to get to know</t>
  </si>
  <si>
    <t>Often feel uncomfortable around others</t>
  </si>
  <si>
    <t>Avoid contacts with others</t>
  </si>
  <si>
    <t>Am not really interested in others</t>
  </si>
  <si>
    <t>Keep others at a distance</t>
  </si>
  <si>
    <t>E2</t>
  </si>
  <si>
    <t>Gregariousness</t>
  </si>
  <si>
    <t>Love large parties</t>
  </si>
  <si>
    <t>Talk to a lot of different people at parties</t>
  </si>
  <si>
    <t>Enjoy being part of a group</t>
  </si>
  <si>
    <t>Involve others in what I am doing</t>
  </si>
  <si>
    <t>Love surprise parties</t>
  </si>
  <si>
    <t>Prefer to be alone</t>
  </si>
  <si>
    <t>Want to be left alone</t>
  </si>
  <si>
    <t>Don't like crowded events</t>
  </si>
  <si>
    <t>Avoid crowds</t>
  </si>
  <si>
    <t>Seek quiet</t>
  </si>
  <si>
    <t>E3</t>
  </si>
  <si>
    <t>Assertiveness</t>
  </si>
  <si>
    <t>Take charge</t>
  </si>
  <si>
    <t>Try to lead others</t>
  </si>
  <si>
    <t>Can talk others into doing things</t>
  </si>
  <si>
    <t>Seek to influence others</t>
  </si>
  <si>
    <t>Take control of things</t>
  </si>
  <si>
    <t>Wait for others to lead the way</t>
  </si>
  <si>
    <t>Keep in the background</t>
  </si>
  <si>
    <t>Have little to say</t>
  </si>
  <si>
    <t>Don't like to draw attention to myself</t>
  </si>
  <si>
    <t>Hold back my opinions</t>
  </si>
  <si>
    <t>E4</t>
  </si>
  <si>
    <t>Activity Level</t>
  </si>
  <si>
    <t>Am always busy</t>
  </si>
  <si>
    <t>Am always on the go</t>
  </si>
  <si>
    <t>Do a lot in my spare time</t>
  </si>
  <si>
    <t>Can manage many things at the same time</t>
  </si>
  <si>
    <t>React quickly</t>
  </si>
  <si>
    <t>Like to take it easy</t>
  </si>
  <si>
    <t>Like to take my time</t>
  </si>
  <si>
    <t>Like a leisurely lifestyle</t>
  </si>
  <si>
    <t>Let things proceed at their own pace</t>
  </si>
  <si>
    <t>React slowly</t>
  </si>
  <si>
    <t>E5</t>
  </si>
  <si>
    <t>Excitement-seeking</t>
  </si>
  <si>
    <t>Love excitement</t>
  </si>
  <si>
    <t>Seek adventure</t>
  </si>
  <si>
    <t>Love action</t>
  </si>
  <si>
    <t>Enjoy being part of a loud crowd</t>
  </si>
  <si>
    <t>Enjoy being reckless</t>
  </si>
  <si>
    <t>Act wild and crazy</t>
  </si>
  <si>
    <t>Willing to try anything once</t>
  </si>
  <si>
    <t>Seek danger</t>
  </si>
  <si>
    <t>Would never go hang gliding or bungee jumping</t>
  </si>
  <si>
    <t>Dislike loud music</t>
  </si>
  <si>
    <t>E6</t>
  </si>
  <si>
    <t>Cheerfulness</t>
  </si>
  <si>
    <t>Radiate joy</t>
  </si>
  <si>
    <t>Have a lot of fun</t>
  </si>
  <si>
    <t>Express childlike joy</t>
  </si>
  <si>
    <t>Laugh my way through life</t>
  </si>
  <si>
    <t>Love life</t>
  </si>
  <si>
    <t>Look at the bright side of life</t>
  </si>
  <si>
    <t>Laugh aloud</t>
  </si>
  <si>
    <t>Amuse my friends</t>
  </si>
  <si>
    <t>Am not easily amused</t>
  </si>
  <si>
    <t>Seldom joke around</t>
  </si>
  <si>
    <t>O1</t>
  </si>
  <si>
    <t>Imagination</t>
  </si>
  <si>
    <t>O10</t>
  </si>
  <si>
    <t>O20</t>
  </si>
  <si>
    <t>Have a vivid imagination</t>
  </si>
  <si>
    <t>Enjoy wild flights of fancy</t>
  </si>
  <si>
    <t>Love to daydream</t>
  </si>
  <si>
    <t>Like to get lost in thought</t>
  </si>
  <si>
    <t>Indulge in my fantasies</t>
  </si>
  <si>
    <t>Spend time reflecting on things</t>
  </si>
  <si>
    <t>Seldom daydream</t>
  </si>
  <si>
    <t>Do not have a good imagination</t>
  </si>
  <si>
    <t>Seldom get lost in thought</t>
  </si>
  <si>
    <t>Have difficulty imagining things</t>
  </si>
  <si>
    <t>O2</t>
  </si>
  <si>
    <t>Artistic Interests</t>
  </si>
  <si>
    <t>Believe in the importance of art</t>
  </si>
  <si>
    <t>Like music</t>
  </si>
  <si>
    <t>See beauty in things that others might not notice</t>
  </si>
  <si>
    <t>Love flowers</t>
  </si>
  <si>
    <t>Enjoy the beauty of nature</t>
  </si>
  <si>
    <t>Do not like art</t>
  </si>
  <si>
    <t>Do not like poetry</t>
  </si>
  <si>
    <t>Do not enjoy going to art museums</t>
  </si>
  <si>
    <t>Do not like concerts</t>
  </si>
  <si>
    <t>Do not enjoy watching dance performances</t>
  </si>
  <si>
    <t>O3</t>
  </si>
  <si>
    <t>Emotionality</t>
  </si>
  <si>
    <t>Experience my emotions intensely</t>
  </si>
  <si>
    <t>Feel others' emotions</t>
  </si>
  <si>
    <t>Am passionate about causes</t>
  </si>
  <si>
    <t>Enjoy examining myself and my life</t>
  </si>
  <si>
    <t>Try to understand myself</t>
  </si>
  <si>
    <t>Seldom get emotional</t>
  </si>
  <si>
    <t>Am not easily affected by my emotions</t>
  </si>
  <si>
    <t>Rarely notice my emotional reactions</t>
  </si>
  <si>
    <t>Experience very few emotional highs and lows</t>
  </si>
  <si>
    <t>Don't understand people who get emotional</t>
  </si>
  <si>
    <t>O4</t>
  </si>
  <si>
    <t>Adventurousness</t>
  </si>
  <si>
    <t>Prefer variety to routine</t>
  </si>
  <si>
    <t>Like to visit new places</t>
  </si>
  <si>
    <t>Interested in many things</t>
  </si>
  <si>
    <t>Like to begin new things</t>
  </si>
  <si>
    <t>Prefer to stick with things that I know</t>
  </si>
  <si>
    <t>Dislike changes</t>
  </si>
  <si>
    <t>Don't like the idea of change</t>
  </si>
  <si>
    <t>Am a creature of habit</t>
  </si>
  <si>
    <t>Dislike new foods</t>
  </si>
  <si>
    <t>Am attached to conventional ways</t>
  </si>
  <si>
    <t>O5</t>
  </si>
  <si>
    <t>O6</t>
  </si>
  <si>
    <t>Intellect</t>
  </si>
  <si>
    <t>Like to solve complex problems</t>
  </si>
  <si>
    <t>Love to read challenging material</t>
  </si>
  <si>
    <t>Have a rich vocabulary</t>
  </si>
  <si>
    <t>Can handle a lot of information</t>
  </si>
  <si>
    <t>Enjoy thinking about things</t>
  </si>
  <si>
    <t>Am not interested in abstract ideas</t>
  </si>
  <si>
    <t>Avoid philosophical discussions</t>
  </si>
  <si>
    <t>Have difficulty understanding abstract ideas</t>
  </si>
  <si>
    <t>Am not interested in theoretical discussions</t>
  </si>
  <si>
    <t>Avoid reading difficult material</t>
  </si>
  <si>
    <t>Liberalism</t>
  </si>
  <si>
    <t>Tend to vote for liberal political candidates</t>
  </si>
  <si>
    <t>Believe that there is no absolute right or wrong</t>
  </si>
  <si>
    <t>Believe that criminals should receive help rather than punishment</t>
  </si>
  <si>
    <t>Believe in one true religion</t>
  </si>
  <si>
    <t>Tend to vote for conservative political candidates</t>
  </si>
  <si>
    <t>Believe that too much tax money goes to support artists</t>
  </si>
  <si>
    <t>Believe laws should be strictly enforced</t>
  </si>
  <si>
    <t>Believe that we coddle criminals too much</t>
  </si>
  <si>
    <t>Believe that we should be tough on crime</t>
  </si>
  <si>
    <t>Like to stand during the national anthem</t>
  </si>
  <si>
    <t>A1</t>
  </si>
  <si>
    <t>Trust</t>
  </si>
  <si>
    <t>A10</t>
  </si>
  <si>
    <t>A20</t>
  </si>
  <si>
    <t>Trust others</t>
  </si>
  <si>
    <t>Believe that others have good intentions</t>
  </si>
  <si>
    <t>Trust what people say</t>
  </si>
  <si>
    <t>Believe that people are basically moral</t>
  </si>
  <si>
    <t>Believe in human goodness</t>
  </si>
  <si>
    <t>Think that all will be well</t>
  </si>
  <si>
    <t>Distrust people</t>
  </si>
  <si>
    <t>Suspect hidden motives in others</t>
  </si>
  <si>
    <t>Am wary of others</t>
  </si>
  <si>
    <t>Believe that people are essentially evil</t>
  </si>
  <si>
    <t>A2</t>
  </si>
  <si>
    <t>Morality</t>
  </si>
  <si>
    <t>Would never cheat on my taxes</t>
  </si>
  <si>
    <t>Stick to the rules</t>
  </si>
  <si>
    <t>Use flattery to get ahead</t>
  </si>
  <si>
    <t>Use others for my own ends</t>
  </si>
  <si>
    <t>Know how to get around the rules</t>
  </si>
  <si>
    <t>Cheat to get ahead</t>
  </si>
  <si>
    <t>Put people under pressure</t>
  </si>
  <si>
    <t>Pretend to be concerned for others</t>
  </si>
  <si>
    <t>Take advantage of others</t>
  </si>
  <si>
    <t>Obstruct others' plans</t>
  </si>
  <si>
    <t>A3</t>
  </si>
  <si>
    <t>Altruism</t>
  </si>
  <si>
    <t>Make people feel welcome</t>
  </si>
  <si>
    <t>Anticipate the needs of others</t>
  </si>
  <si>
    <t>Love to help others</t>
  </si>
  <si>
    <t>Am concerned about others</t>
  </si>
  <si>
    <t>Have a good word for everyone</t>
  </si>
  <si>
    <t>Look down on others</t>
  </si>
  <si>
    <t>Am indifferent to the feelings of others</t>
  </si>
  <si>
    <t>Make people feel uncomfortable</t>
  </si>
  <si>
    <t>Turn my back on others</t>
  </si>
  <si>
    <t>Take no time for others</t>
  </si>
  <si>
    <t>A4</t>
  </si>
  <si>
    <t>Cooperation</t>
  </si>
  <si>
    <t>Am easy to satisfy</t>
  </si>
  <si>
    <t>Can't stand confrontations</t>
  </si>
  <si>
    <t>Hate to seem pushy</t>
  </si>
  <si>
    <t>Have a sharp tongue</t>
  </si>
  <si>
    <t>Contradict others</t>
  </si>
  <si>
    <t>Love a good fight</t>
  </si>
  <si>
    <t>Yell at people</t>
  </si>
  <si>
    <t>Get back at others</t>
  </si>
  <si>
    <t>Insult people</t>
  </si>
  <si>
    <t>Hold a grudge</t>
  </si>
  <si>
    <t>A5</t>
  </si>
  <si>
    <t>Modesty</t>
  </si>
  <si>
    <t>Dislike being the center of attention</t>
  </si>
  <si>
    <t>Dislike talking about myself</t>
  </si>
  <si>
    <t>Consider myself an average person</t>
  </si>
  <si>
    <t>Seldom toot my own horn</t>
  </si>
  <si>
    <t>Believe that I am better than others</t>
  </si>
  <si>
    <t>Think highly of myself</t>
  </si>
  <si>
    <t>Have a high opinion of myself</t>
  </si>
  <si>
    <t>Know the answers to many questions</t>
  </si>
  <si>
    <t>Boast about my virtues</t>
  </si>
  <si>
    <t>Make myself the center of attention</t>
  </si>
  <si>
    <t>A6</t>
  </si>
  <si>
    <t>Sympathy</t>
  </si>
  <si>
    <t>Sympathize with the homeless</t>
  </si>
  <si>
    <t>Feel sympathy for those who are worse off than myself</t>
  </si>
  <si>
    <t>Value cooperation over competition</t>
  </si>
  <si>
    <t>Suffer from others' sorrows</t>
  </si>
  <si>
    <t>Am not interested in other people's problems</t>
  </si>
  <si>
    <t>Tend to dislike soft-hearted people</t>
  </si>
  <si>
    <t>Believe in an eye for an eye</t>
  </si>
  <si>
    <t>Try not to think about the needy</t>
  </si>
  <si>
    <t>Believe people should fend for themselves</t>
  </si>
  <si>
    <t>Can't stand weak people</t>
  </si>
  <si>
    <t>C1</t>
  </si>
  <si>
    <t>Self-efficacy</t>
  </si>
  <si>
    <t>C20</t>
  </si>
  <si>
    <t>Complete tasks successfully</t>
  </si>
  <si>
    <t>Excel in what I do</t>
  </si>
  <si>
    <t>Handle tasks smoothly</t>
  </si>
  <si>
    <t>Am sure of my ground</t>
  </si>
  <si>
    <t>Come up with good solutions</t>
  </si>
  <si>
    <t>Know how to get things done</t>
  </si>
  <si>
    <t>Misjudge situations</t>
  </si>
  <si>
    <t>Don't understand things</t>
  </si>
  <si>
    <t>Have little to contribute</t>
  </si>
  <si>
    <t>Don’t see the consequences of things</t>
  </si>
  <si>
    <t>C2</t>
  </si>
  <si>
    <t>Orderliness</t>
  </si>
  <si>
    <t>Like order</t>
  </si>
  <si>
    <t>Like to tidy up</t>
  </si>
  <si>
    <t>Want everything to be "just right"</t>
  </si>
  <si>
    <t>Love order and regularity</t>
  </si>
  <si>
    <t>Do things according to a plan</t>
  </si>
  <si>
    <t>Often forget to put things back in their proper place</t>
  </si>
  <si>
    <t>Leave a mess in my room</t>
  </si>
  <si>
    <t>Leave my belongings around</t>
  </si>
  <si>
    <t>Am not bothered by messy people</t>
  </si>
  <si>
    <t>Am not bothered by disorder</t>
  </si>
  <si>
    <t>C3</t>
  </si>
  <si>
    <t>Dutifulness</t>
  </si>
  <si>
    <t>Try to follow the rules</t>
  </si>
  <si>
    <t>Keep my promises</t>
  </si>
  <si>
    <t>Pay my bills on time</t>
  </si>
  <si>
    <t>Tell the truth</t>
  </si>
  <si>
    <t>Listen to my conscience</t>
  </si>
  <si>
    <t>Break rules</t>
  </si>
  <si>
    <t>Break my promises</t>
  </si>
  <si>
    <t>Get others to do my duties</t>
  </si>
  <si>
    <t>Do the opposite of what is asked</t>
  </si>
  <si>
    <t>Misrepresent the facts</t>
  </si>
  <si>
    <t>C4</t>
  </si>
  <si>
    <t>Achievement-striving</t>
  </si>
  <si>
    <t>Go straight for the goal</t>
  </si>
  <si>
    <t>Work hard</t>
  </si>
  <si>
    <t>Turn plans into actions</t>
  </si>
  <si>
    <t>Plunge into tasks with all my heart</t>
  </si>
  <si>
    <t>Do more than what's expected of me</t>
  </si>
  <si>
    <t>Set high standards for myself and others</t>
  </si>
  <si>
    <t>Demand quality</t>
  </si>
  <si>
    <t>Am not highly motivated to succeed</t>
  </si>
  <si>
    <t>C10</t>
  </si>
  <si>
    <t>Do just enough work to get by</t>
  </si>
  <si>
    <t>Put little time and effort into my work</t>
  </si>
  <si>
    <t>C5</t>
  </si>
  <si>
    <t>Self-discipline</t>
  </si>
  <si>
    <t>Get chores done right away</t>
  </si>
  <si>
    <t>Am always prepared</t>
  </si>
  <si>
    <t>Start tasks right away</t>
  </si>
  <si>
    <t>Get to work at once</t>
  </si>
  <si>
    <t>Carry out my plans</t>
  </si>
  <si>
    <t>Find it difficult to get down to work</t>
  </si>
  <si>
    <t>Waste my time</t>
  </si>
  <si>
    <t>Need a push to get started</t>
  </si>
  <si>
    <t>Have difficulty starting tasks</t>
  </si>
  <si>
    <t>Postpone decisions</t>
  </si>
  <si>
    <t>C6</t>
  </si>
  <si>
    <t>Cautiousness</t>
  </si>
  <si>
    <t>Avoid mistakes</t>
  </si>
  <si>
    <t>Choose my words with care</t>
  </si>
  <si>
    <t>Stick to my chosen path</t>
  </si>
  <si>
    <t>Jump into things without thinking</t>
  </si>
  <si>
    <t>Make rash decisions</t>
  </si>
  <si>
    <t>Like to act on a whim</t>
  </si>
  <si>
    <t>Rush into things</t>
  </si>
  <si>
    <t>Do crazy things</t>
  </si>
  <si>
    <t>Act without thinking</t>
  </si>
  <si>
    <t>Often make last-minute plans</t>
  </si>
  <si>
    <t>Am filled with doubts about things</t>
  </si>
  <si>
    <t>Would describe my experiences as somewhat dull</t>
  </si>
  <si>
    <t>Carry the conversation to a higher level</t>
  </si>
  <si>
    <t>Sympathize with others' feelings</t>
  </si>
  <si>
    <t>Don't see things through</t>
  </si>
  <si>
    <t>Am not easily frustrated</t>
  </si>
  <si>
    <t>Am skilled in handling social situations</t>
  </si>
  <si>
    <t>Rarely look for a deeper meaning in things</t>
  </si>
  <si>
    <t>Respect others</t>
  </si>
  <si>
    <t>Pay attention to details</t>
  </si>
  <si>
    <t>Feel threatened easily</t>
  </si>
  <si>
    <t>Am the life of the party</t>
  </si>
  <si>
    <t>Enjoy hearing new ideas</t>
  </si>
  <si>
    <t>Accept people as they are</t>
  </si>
  <si>
    <t>Mess things up</t>
  </si>
  <si>
    <t>Rarely lose my composure</t>
  </si>
  <si>
    <t>Don't talk a lot</t>
  </si>
  <si>
    <t>Can say things beautifully</t>
  </si>
  <si>
    <t>Cut others to pieces</t>
  </si>
  <si>
    <t>Make plans and stick to them</t>
  </si>
  <si>
    <t>Know how to captivate people</t>
  </si>
  <si>
    <t>Get excited by new ideas</t>
  </si>
  <si>
    <t>Make demands on others</t>
  </si>
  <si>
    <t>Am exacting in my work</t>
  </si>
  <si>
    <t>Start conversations</t>
  </si>
  <si>
    <t>Make people feel at ease</t>
  </si>
  <si>
    <t>Shirk my duties</t>
  </si>
  <si>
    <t>Don't mind being the center of attention</t>
  </si>
  <si>
    <t>Treat all people equally</t>
  </si>
  <si>
    <t>Finish what I start</t>
  </si>
  <si>
    <t>Retreat from others</t>
  </si>
  <si>
    <t>Am out for my own personal gain</t>
  </si>
  <si>
    <t>Follow through with my plans</t>
  </si>
  <si>
    <t>Leave things unfinished</t>
  </si>
  <si>
    <t>Don't put my mind on the task at hand</t>
  </si>
  <si>
    <t>Make a mess of things</t>
  </si>
  <si>
    <t>Actual</t>
  </si>
  <si>
    <t>Rcorrected</t>
  </si>
  <si>
    <t>Scale</t>
  </si>
  <si>
    <t>N1-Anxiety</t>
  </si>
  <si>
    <t>Raw</t>
  </si>
  <si>
    <t>N2-Anger</t>
  </si>
  <si>
    <t>N3-Depression</t>
  </si>
  <si>
    <t xml:space="preserve"> </t>
  </si>
  <si>
    <t>N4-Self-consciousness</t>
  </si>
  <si>
    <t>N5-Immoderation</t>
  </si>
  <si>
    <t>N6-Vulnerability</t>
  </si>
  <si>
    <t>E1-Friendliness</t>
  </si>
  <si>
    <t>E2-Gregariousness</t>
  </si>
  <si>
    <t>E3-Assertiveness</t>
  </si>
  <si>
    <t>E4-Activity Level</t>
  </si>
  <si>
    <t>E5-Excitement-seeking</t>
  </si>
  <si>
    <t>E6-Cheerfulness</t>
  </si>
  <si>
    <t>O1-Imagination</t>
  </si>
  <si>
    <t>O2-Artistic Interests</t>
  </si>
  <si>
    <t>O3-Emotionality</t>
  </si>
  <si>
    <t>O4-Adventurousness</t>
  </si>
  <si>
    <t>O5-Intellect</t>
  </si>
  <si>
    <t>O6-Liberalism</t>
  </si>
  <si>
    <t>A1-Trust</t>
  </si>
  <si>
    <t>A2-Morality</t>
  </si>
  <si>
    <t>A3-Altruism</t>
  </si>
  <si>
    <t>A4-Cooperation</t>
  </si>
  <si>
    <t>A5-Modesty</t>
  </si>
  <si>
    <t>A6-Sympathy</t>
  </si>
  <si>
    <t>C1-Self-efficacy</t>
  </si>
  <si>
    <t>C2-Orderliness</t>
  </si>
  <si>
    <t>C3-Dutifulness</t>
  </si>
  <si>
    <t>C4-Achievement-striving</t>
  </si>
  <si>
    <t>C5-Self-discipline</t>
  </si>
  <si>
    <t>C6-Cautiousness</t>
  </si>
  <si>
    <t>M5-50 Factors</t>
  </si>
  <si>
    <t>Neuroticism (10)</t>
  </si>
  <si>
    <t>Extraversion (10)</t>
  </si>
  <si>
    <t>Openness (10)</t>
  </si>
  <si>
    <t>Agreeableness (10)</t>
  </si>
  <si>
    <t>Conscientiousness (10)</t>
  </si>
  <si>
    <t>M5-336 Factors</t>
  </si>
  <si>
    <t>Neuroticism (60)</t>
  </si>
  <si>
    <t>Extraversin (60)</t>
  </si>
  <si>
    <t>Openness (60)</t>
  </si>
  <si>
    <t>Agreeableness (60)</t>
  </si>
  <si>
    <t>Conscientiousness (60)</t>
  </si>
  <si>
    <t>SEX</t>
  </si>
  <si>
    <t>AGECAT</t>
  </si>
  <si>
    <t>Mean</t>
  </si>
  <si>
    <t>N</t>
  </si>
  <si>
    <t>Std. Deviation</t>
  </si>
  <si>
    <t>Total</t>
  </si>
  <si>
    <t>N (60)</t>
  </si>
  <si>
    <t>E (60)</t>
  </si>
  <si>
    <t>O (60)</t>
  </si>
  <si>
    <t>A (60)</t>
  </si>
  <si>
    <t>C (60)</t>
  </si>
  <si>
    <t>Sex=</t>
  </si>
  <si>
    <t>Age=</t>
  </si>
  <si>
    <t>NormSet=</t>
  </si>
  <si>
    <t>Males</t>
  </si>
  <si>
    <t>10-16</t>
  </si>
  <si>
    <t>17-24</t>
  </si>
  <si>
    <t>25-39</t>
  </si>
  <si>
    <t>40-65</t>
  </si>
  <si>
    <t>66+</t>
  </si>
  <si>
    <t>Females</t>
  </si>
  <si>
    <t>Active Norm Set</t>
  </si>
  <si>
    <t>SD</t>
  </si>
  <si>
    <t>(type name or id# here)</t>
  </si>
  <si>
    <t>m</t>
  </si>
  <si>
    <t>(required)</t>
  </si>
  <si>
    <t>(mm-dd-yyyy)</t>
  </si>
  <si>
    <t>VL</t>
  </si>
  <si>
    <t>L</t>
  </si>
  <si>
    <t>Norm</t>
  </si>
  <si>
    <t>H</t>
  </si>
  <si>
    <t>VH</t>
  </si>
  <si>
    <t xml:space="preserve">Mean </t>
  </si>
  <si>
    <t>M5-50#</t>
  </si>
  <si>
    <t>1st</t>
  </si>
  <si>
    <t>2nd</t>
  </si>
  <si>
    <t>3rd</t>
  </si>
  <si>
    <t>4O, 1C, 1N</t>
  </si>
  <si>
    <t>1N</t>
  </si>
  <si>
    <t>6O</t>
  </si>
  <si>
    <t>6N</t>
  </si>
  <si>
    <t>2A, 2N, 1E, 1O</t>
  </si>
  <si>
    <t>1E, 1N</t>
  </si>
  <si>
    <t>4O, 2N</t>
  </si>
  <si>
    <t>1C</t>
  </si>
  <si>
    <t>1A</t>
  </si>
  <si>
    <t>4C, 1N, 1E</t>
  </si>
  <si>
    <t>1C, 1E</t>
  </si>
  <si>
    <t>4O, 1A, 1C</t>
  </si>
  <si>
    <t>3A, 1E</t>
  </si>
  <si>
    <t>3E, 2A, 1N</t>
  </si>
  <si>
    <t>1C, 1A, 1E</t>
  </si>
  <si>
    <t>6E</t>
  </si>
  <si>
    <t>2A, 1O</t>
  </si>
  <si>
    <t>1O</t>
  </si>
  <si>
    <t>6C</t>
  </si>
  <si>
    <t xml:space="preserve">1E </t>
  </si>
  <si>
    <t>5A, 1N</t>
  </si>
  <si>
    <t>4N, 2A</t>
  </si>
  <si>
    <t>5O, 1N</t>
  </si>
  <si>
    <t>5O, 1C</t>
  </si>
  <si>
    <t>1N, 1E</t>
  </si>
  <si>
    <t>2E, 1A, 2O, 1N</t>
  </si>
  <si>
    <t>1N, 2E</t>
  </si>
  <si>
    <t>6A</t>
  </si>
  <si>
    <t>2N, 1C</t>
  </si>
  <si>
    <t>3E, 2A, 1C</t>
  </si>
  <si>
    <t>2N, 1O, 1E</t>
  </si>
  <si>
    <t>5E, 1N</t>
  </si>
  <si>
    <t>3E, 3N</t>
  </si>
  <si>
    <t>1E, 1O</t>
  </si>
  <si>
    <t>5N, 1O</t>
  </si>
  <si>
    <t>1E</t>
  </si>
  <si>
    <t>4A, 1C, 1N</t>
  </si>
  <si>
    <t>2N, 1A</t>
  </si>
  <si>
    <t>5A, 1C</t>
  </si>
  <si>
    <t>1E, 1C</t>
  </si>
  <si>
    <t>4A, 2N</t>
  </si>
  <si>
    <t>3E, 2O, 1N</t>
  </si>
  <si>
    <t>1C, 1O</t>
  </si>
  <si>
    <t>4O, 2E</t>
  </si>
  <si>
    <t>5A, 1E</t>
  </si>
  <si>
    <t>5C, 1N</t>
  </si>
  <si>
    <t>4A, 1E, 1O</t>
  </si>
  <si>
    <t xml:space="preserve">2A </t>
  </si>
  <si>
    <t>3N, 2A, 1C</t>
  </si>
  <si>
    <t>3A, 3E</t>
  </si>
  <si>
    <t>2E, 1A, 1C</t>
  </si>
  <si>
    <t>2O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</si>
</sst>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7" xfId="0" applyFont="1" applyFill="1" applyBorder="1" applyAlignment="1">
      <alignment horizontal="right"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2" fillId="2" borderId="11" xfId="0" applyFont="1" applyFill="1" applyBorder="1" applyAlignment="1">
      <alignment horizontal="right"/>
    </xf>
    <xf numFmtId="0" fontId="0" fillId="2" borderId="12" xfId="0" applyFill="1" applyBorder="1" applyAlignment="1">
      <alignment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49" fontId="2" fillId="2" borderId="7" xfId="0" applyNumberFormat="1" applyFont="1" applyFill="1" applyBorder="1" applyAlignment="1">
      <alignment horizontal="center" vertical="top" wrapText="1"/>
    </xf>
    <xf numFmtId="49" fontId="2" fillId="2" borderId="8" xfId="0" applyNumberFormat="1" applyFont="1" applyFill="1" applyBorder="1" applyAlignment="1">
      <alignment horizontal="center" vertical="top" wrapText="1"/>
    </xf>
    <xf numFmtId="49" fontId="2" fillId="2" borderId="9" xfId="0" applyNumberFormat="1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J2" sqref="J2"/>
    </sheetView>
  </sheetViews>
  <sheetFormatPr defaultColWidth="9.140625" defaultRowHeight="12.75"/>
  <cols>
    <col min="1" max="1" width="7.7109375" style="0" customWidth="1"/>
    <col min="2" max="2" width="6.140625" style="0" hidden="1" customWidth="1"/>
    <col min="3" max="3" width="6.421875" style="0" hidden="1" customWidth="1"/>
    <col min="4" max="4" width="18.00390625" style="0" hidden="1" customWidth="1"/>
    <col min="5" max="5" width="10.28125" style="0" customWidth="1"/>
    <col min="6" max="6" width="10.8515625" style="0" hidden="1" customWidth="1"/>
    <col min="7" max="7" width="48.8515625" style="0" customWidth="1"/>
    <col min="8" max="8" width="9.140625" style="0" customWidth="1"/>
    <col min="10" max="10" width="11.421875" style="0" customWidth="1"/>
  </cols>
  <sheetData>
    <row r="1" spans="1:10" ht="12.75">
      <c r="A1" t="s">
        <v>495</v>
      </c>
      <c r="B1" t="s">
        <v>0</v>
      </c>
      <c r="C1" t="s">
        <v>1</v>
      </c>
      <c r="D1" t="s">
        <v>3</v>
      </c>
      <c r="E1" t="s">
        <v>18</v>
      </c>
      <c r="F1" t="s">
        <v>19</v>
      </c>
      <c r="G1" t="s">
        <v>2</v>
      </c>
      <c r="H1" t="s">
        <v>7</v>
      </c>
      <c r="I1" s="2" t="s">
        <v>415</v>
      </c>
      <c r="J1" t="s">
        <v>416</v>
      </c>
    </row>
    <row r="2" spans="1:10" ht="12.75">
      <c r="A2">
        <v>1</v>
      </c>
      <c r="B2">
        <v>3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8</v>
      </c>
      <c r="I2">
        <v>1</v>
      </c>
      <c r="J2">
        <f aca="true" t="shared" si="0" ref="J2:J33">IF(H2="F",I2,IF(I2=1,5,IF(I2=2,4,IF(I2=3,3,IF(I2=4,2,1)))))</f>
        <v>1</v>
      </c>
    </row>
    <row r="3" spans="1:10" ht="12.75">
      <c r="A3">
        <v>2</v>
      </c>
      <c r="B3">
        <v>8</v>
      </c>
      <c r="C3" t="s">
        <v>171</v>
      </c>
      <c r="D3" t="s">
        <v>172</v>
      </c>
      <c r="E3" t="s">
        <v>159</v>
      </c>
      <c r="F3" t="s">
        <v>160</v>
      </c>
      <c r="G3" t="s">
        <v>173</v>
      </c>
      <c r="H3" t="s">
        <v>8</v>
      </c>
      <c r="I3">
        <v>2</v>
      </c>
      <c r="J3">
        <f t="shared" si="0"/>
        <v>2</v>
      </c>
    </row>
    <row r="4" spans="1:10" ht="12.75">
      <c r="A4">
        <v>3</v>
      </c>
      <c r="B4">
        <v>11</v>
      </c>
      <c r="C4" t="s">
        <v>35</v>
      </c>
      <c r="D4" t="s">
        <v>39</v>
      </c>
      <c r="E4" t="s">
        <v>16</v>
      </c>
      <c r="F4" t="s">
        <v>17</v>
      </c>
      <c r="G4" t="s">
        <v>47</v>
      </c>
      <c r="H4" t="s">
        <v>14</v>
      </c>
      <c r="I4">
        <v>3</v>
      </c>
      <c r="J4">
        <f t="shared" si="0"/>
        <v>3</v>
      </c>
    </row>
    <row r="5" spans="1:10" ht="12.75">
      <c r="A5">
        <v>4</v>
      </c>
      <c r="B5">
        <v>19</v>
      </c>
      <c r="C5" t="s">
        <v>269</v>
      </c>
      <c r="D5" t="s">
        <v>270</v>
      </c>
      <c r="E5" t="s">
        <v>233</v>
      </c>
      <c r="F5" t="s">
        <v>234</v>
      </c>
      <c r="G5" t="s">
        <v>274</v>
      </c>
      <c r="H5" t="s">
        <v>14</v>
      </c>
      <c r="I5">
        <v>5</v>
      </c>
      <c r="J5">
        <f t="shared" si="0"/>
        <v>1</v>
      </c>
    </row>
    <row r="6" spans="1:10" ht="12.75">
      <c r="A6">
        <v>5</v>
      </c>
      <c r="B6">
        <v>23</v>
      </c>
      <c r="C6" t="s">
        <v>207</v>
      </c>
      <c r="D6" t="s">
        <v>209</v>
      </c>
      <c r="E6" t="s">
        <v>159</v>
      </c>
      <c r="F6" t="s">
        <v>160</v>
      </c>
      <c r="G6" t="s">
        <v>215</v>
      </c>
      <c r="H6" t="s">
        <v>14</v>
      </c>
      <c r="I6">
        <v>4</v>
      </c>
      <c r="J6">
        <f t="shared" si="0"/>
        <v>2</v>
      </c>
    </row>
    <row r="7" spans="1:10" ht="12.75">
      <c r="A7">
        <v>6</v>
      </c>
      <c r="B7">
        <v>25</v>
      </c>
      <c r="C7" t="s">
        <v>355</v>
      </c>
      <c r="D7" t="s">
        <v>356</v>
      </c>
      <c r="E7" t="s">
        <v>352</v>
      </c>
      <c r="F7" t="s">
        <v>307</v>
      </c>
      <c r="G7" t="s">
        <v>362</v>
      </c>
      <c r="H7" t="s">
        <v>14</v>
      </c>
      <c r="I7">
        <v>5</v>
      </c>
      <c r="J7">
        <f t="shared" si="0"/>
        <v>1</v>
      </c>
    </row>
    <row r="8" spans="1:10" ht="12.75">
      <c r="A8">
        <v>7</v>
      </c>
      <c r="B8">
        <v>26</v>
      </c>
      <c r="C8" t="s">
        <v>38</v>
      </c>
      <c r="D8" t="s">
        <v>72</v>
      </c>
      <c r="E8" t="s">
        <v>16</v>
      </c>
      <c r="F8" t="s">
        <v>17</v>
      </c>
      <c r="G8" t="s">
        <v>73</v>
      </c>
      <c r="H8" t="s">
        <v>8</v>
      </c>
      <c r="I8">
        <v>5</v>
      </c>
      <c r="J8">
        <f t="shared" si="0"/>
        <v>5</v>
      </c>
    </row>
    <row r="9" spans="1:10" ht="12.75">
      <c r="A9">
        <v>8</v>
      </c>
      <c r="B9">
        <v>28</v>
      </c>
      <c r="C9" t="s">
        <v>208</v>
      </c>
      <c r="D9" t="s">
        <v>220</v>
      </c>
      <c r="E9" t="s">
        <v>159</v>
      </c>
      <c r="F9" t="s">
        <v>160</v>
      </c>
      <c r="G9" t="s">
        <v>221</v>
      </c>
      <c r="H9" t="s">
        <v>8</v>
      </c>
      <c r="I9">
        <v>4</v>
      </c>
      <c r="J9">
        <f t="shared" si="0"/>
        <v>4</v>
      </c>
    </row>
    <row r="10" spans="1:10" ht="12.75">
      <c r="A10">
        <v>9</v>
      </c>
      <c r="B10">
        <v>31</v>
      </c>
      <c r="C10" t="s">
        <v>4</v>
      </c>
      <c r="D10" t="s">
        <v>5</v>
      </c>
      <c r="E10" t="s">
        <v>16</v>
      </c>
      <c r="F10" t="s">
        <v>17</v>
      </c>
      <c r="G10" t="s">
        <v>13</v>
      </c>
      <c r="H10" t="s">
        <v>14</v>
      </c>
      <c r="I10">
        <v>3</v>
      </c>
      <c r="J10">
        <f t="shared" si="0"/>
        <v>3</v>
      </c>
    </row>
    <row r="11" spans="1:10" ht="12.75">
      <c r="A11">
        <v>10</v>
      </c>
      <c r="B11">
        <v>32</v>
      </c>
      <c r="C11" t="s">
        <v>83</v>
      </c>
      <c r="D11" t="s">
        <v>84</v>
      </c>
      <c r="E11" t="s">
        <v>85</v>
      </c>
      <c r="F11" t="s">
        <v>86</v>
      </c>
      <c r="G11" t="s">
        <v>87</v>
      </c>
      <c r="H11" t="s">
        <v>8</v>
      </c>
      <c r="I11">
        <v>3</v>
      </c>
      <c r="J11">
        <f t="shared" si="0"/>
        <v>3</v>
      </c>
    </row>
    <row r="12" spans="1:10" ht="12.75">
      <c r="A12">
        <v>11</v>
      </c>
      <c r="B12">
        <v>41</v>
      </c>
      <c r="C12" t="s">
        <v>35</v>
      </c>
      <c r="D12" t="s">
        <v>39</v>
      </c>
      <c r="E12" t="s">
        <v>16</v>
      </c>
      <c r="F12" t="s">
        <v>17</v>
      </c>
      <c r="G12" t="s">
        <v>40</v>
      </c>
      <c r="H12" t="s">
        <v>8</v>
      </c>
      <c r="I12">
        <v>2</v>
      </c>
      <c r="J12">
        <f t="shared" si="0"/>
        <v>2</v>
      </c>
    </row>
    <row r="13" spans="1:10" ht="12.75">
      <c r="A13">
        <v>12</v>
      </c>
      <c r="B13">
        <v>55</v>
      </c>
      <c r="C13" t="s">
        <v>355</v>
      </c>
      <c r="D13" t="s">
        <v>356</v>
      </c>
      <c r="E13" t="s">
        <v>352</v>
      </c>
      <c r="F13" t="s">
        <v>307</v>
      </c>
      <c r="G13" t="s">
        <v>357</v>
      </c>
      <c r="H13" t="s">
        <v>8</v>
      </c>
      <c r="I13">
        <v>2</v>
      </c>
      <c r="J13">
        <f t="shared" si="0"/>
        <v>2</v>
      </c>
    </row>
    <row r="14" spans="1:10" ht="12.75" customHeight="1">
      <c r="A14">
        <v>13</v>
      </c>
      <c r="B14">
        <v>64</v>
      </c>
      <c r="C14" t="s">
        <v>231</v>
      </c>
      <c r="D14" t="s">
        <v>232</v>
      </c>
      <c r="E14" t="s">
        <v>233</v>
      </c>
      <c r="F14" t="s">
        <v>234</v>
      </c>
      <c r="G14" t="s">
        <v>242</v>
      </c>
      <c r="H14" t="s">
        <v>14</v>
      </c>
      <c r="I14">
        <v>2</v>
      </c>
      <c r="J14">
        <f t="shared" si="0"/>
        <v>4</v>
      </c>
    </row>
    <row r="15" spans="1:10" ht="12.75" customHeight="1">
      <c r="A15">
        <v>14</v>
      </c>
      <c r="B15">
        <v>66</v>
      </c>
      <c r="C15" t="s">
        <v>23</v>
      </c>
      <c r="D15" t="s">
        <v>24</v>
      </c>
      <c r="E15" t="s">
        <v>16</v>
      </c>
      <c r="F15" t="s">
        <v>17</v>
      </c>
      <c r="G15" t="s">
        <v>30</v>
      </c>
      <c r="H15" t="s">
        <v>14</v>
      </c>
      <c r="I15">
        <v>2</v>
      </c>
      <c r="J15">
        <f t="shared" si="0"/>
        <v>4</v>
      </c>
    </row>
    <row r="16" spans="1:10" ht="12.75">
      <c r="A16">
        <v>15</v>
      </c>
      <c r="B16">
        <v>68</v>
      </c>
      <c r="C16" t="s">
        <v>171</v>
      </c>
      <c r="D16" t="s">
        <v>172</v>
      </c>
      <c r="E16" t="s">
        <v>159</v>
      </c>
      <c r="F16" t="s">
        <v>160</v>
      </c>
      <c r="G16" t="s">
        <v>178</v>
      </c>
      <c r="H16" t="s">
        <v>14</v>
      </c>
      <c r="I16">
        <v>1</v>
      </c>
      <c r="J16">
        <f t="shared" si="0"/>
        <v>5</v>
      </c>
    </row>
    <row r="17" spans="1:10" ht="12.75">
      <c r="A17">
        <v>16</v>
      </c>
      <c r="B17">
        <v>71</v>
      </c>
      <c r="C17" t="s">
        <v>35</v>
      </c>
      <c r="D17" t="s">
        <v>39</v>
      </c>
      <c r="E17" t="s">
        <v>16</v>
      </c>
      <c r="F17" t="s">
        <v>17</v>
      </c>
      <c r="G17" t="s">
        <v>41</v>
      </c>
      <c r="H17" t="s">
        <v>8</v>
      </c>
      <c r="I17">
        <v>2</v>
      </c>
      <c r="J17">
        <f t="shared" si="0"/>
        <v>2</v>
      </c>
    </row>
    <row r="18" spans="1:10" ht="12.75">
      <c r="A18">
        <v>17</v>
      </c>
      <c r="B18">
        <v>72</v>
      </c>
      <c r="C18" t="s">
        <v>109</v>
      </c>
      <c r="D18" t="s">
        <v>110</v>
      </c>
      <c r="E18" t="s">
        <v>85</v>
      </c>
      <c r="F18" t="s">
        <v>86</v>
      </c>
      <c r="G18" t="s">
        <v>117</v>
      </c>
      <c r="H18" t="s">
        <v>14</v>
      </c>
      <c r="I18">
        <v>3</v>
      </c>
      <c r="J18">
        <f t="shared" si="0"/>
        <v>3</v>
      </c>
    </row>
    <row r="19" spans="1:10" ht="12.75">
      <c r="A19">
        <v>18</v>
      </c>
      <c r="B19">
        <v>80</v>
      </c>
      <c r="C19" t="s">
        <v>342</v>
      </c>
      <c r="D19" t="s">
        <v>343</v>
      </c>
      <c r="E19" t="s">
        <v>352</v>
      </c>
      <c r="F19" t="s">
        <v>307</v>
      </c>
      <c r="G19" t="s">
        <v>353</v>
      </c>
      <c r="H19" t="s">
        <v>14</v>
      </c>
      <c r="I19">
        <v>4</v>
      </c>
      <c r="J19">
        <f t="shared" si="0"/>
        <v>2</v>
      </c>
    </row>
    <row r="20" spans="1:10" ht="12.75">
      <c r="A20">
        <v>19</v>
      </c>
      <c r="B20">
        <v>85</v>
      </c>
      <c r="C20" t="s">
        <v>355</v>
      </c>
      <c r="D20" t="s">
        <v>356</v>
      </c>
      <c r="E20" t="s">
        <v>352</v>
      </c>
      <c r="F20" t="s">
        <v>307</v>
      </c>
      <c r="G20" t="s">
        <v>358</v>
      </c>
      <c r="H20" t="s">
        <v>8</v>
      </c>
      <c r="I20">
        <v>2</v>
      </c>
      <c r="J20">
        <f t="shared" si="0"/>
        <v>2</v>
      </c>
    </row>
    <row r="21" spans="1:10" ht="12.75">
      <c r="A21">
        <v>20</v>
      </c>
      <c r="B21">
        <v>88</v>
      </c>
      <c r="C21" t="s">
        <v>208</v>
      </c>
      <c r="D21" t="s">
        <v>220</v>
      </c>
      <c r="E21" t="s">
        <v>159</v>
      </c>
      <c r="F21" t="s">
        <v>160</v>
      </c>
      <c r="G21" t="s">
        <v>225</v>
      </c>
      <c r="H21" t="s">
        <v>14</v>
      </c>
      <c r="I21">
        <v>1</v>
      </c>
      <c r="J21">
        <f t="shared" si="0"/>
        <v>5</v>
      </c>
    </row>
    <row r="22" spans="1:10" ht="12.75">
      <c r="A22">
        <v>21</v>
      </c>
      <c r="B22">
        <v>101</v>
      </c>
      <c r="C22" t="s">
        <v>35</v>
      </c>
      <c r="D22" t="s">
        <v>39</v>
      </c>
      <c r="E22" t="s">
        <v>16</v>
      </c>
      <c r="F22" t="s">
        <v>17</v>
      </c>
      <c r="G22" t="s">
        <v>48</v>
      </c>
      <c r="H22" t="s">
        <v>14</v>
      </c>
      <c r="I22">
        <v>2</v>
      </c>
      <c r="J22">
        <f t="shared" si="0"/>
        <v>4</v>
      </c>
    </row>
    <row r="23" spans="1:10" ht="12.75">
      <c r="A23">
        <v>22</v>
      </c>
      <c r="B23">
        <v>113</v>
      </c>
      <c r="C23" t="s">
        <v>207</v>
      </c>
      <c r="D23" t="s">
        <v>209</v>
      </c>
      <c r="E23" t="s">
        <v>159</v>
      </c>
      <c r="F23" t="s">
        <v>160</v>
      </c>
      <c r="G23" t="s">
        <v>216</v>
      </c>
      <c r="H23" t="s">
        <v>14</v>
      </c>
      <c r="I23">
        <v>3</v>
      </c>
      <c r="J23">
        <f t="shared" si="0"/>
        <v>3</v>
      </c>
    </row>
    <row r="24" spans="1:10" ht="12.75">
      <c r="A24">
        <v>23</v>
      </c>
      <c r="B24">
        <v>115</v>
      </c>
      <c r="C24" t="s">
        <v>355</v>
      </c>
      <c r="D24" t="s">
        <v>356</v>
      </c>
      <c r="E24" t="s">
        <v>352</v>
      </c>
      <c r="F24" t="s">
        <v>307</v>
      </c>
      <c r="G24" t="s">
        <v>363</v>
      </c>
      <c r="H24" t="s">
        <v>14</v>
      </c>
      <c r="I24">
        <v>4</v>
      </c>
      <c r="J24">
        <f t="shared" si="0"/>
        <v>2</v>
      </c>
    </row>
    <row r="25" spans="1:10" ht="12.75">
      <c r="A25">
        <v>24</v>
      </c>
      <c r="B25">
        <v>124</v>
      </c>
      <c r="C25" t="s">
        <v>231</v>
      </c>
      <c r="D25" t="s">
        <v>232</v>
      </c>
      <c r="E25" t="s">
        <v>233</v>
      </c>
      <c r="F25" t="s">
        <v>234</v>
      </c>
      <c r="G25" t="s">
        <v>236</v>
      </c>
      <c r="H25" t="s">
        <v>8</v>
      </c>
      <c r="I25">
        <v>5</v>
      </c>
      <c r="J25">
        <f t="shared" si="0"/>
        <v>5</v>
      </c>
    </row>
    <row r="26" spans="1:10" ht="12.75">
      <c r="A26">
        <v>25</v>
      </c>
      <c r="B26">
        <v>131</v>
      </c>
      <c r="C26" t="s">
        <v>35</v>
      </c>
      <c r="D26" t="s">
        <v>39</v>
      </c>
      <c r="E26" t="s">
        <v>16</v>
      </c>
      <c r="F26" t="s">
        <v>17</v>
      </c>
      <c r="G26" t="s">
        <v>49</v>
      </c>
      <c r="H26" t="s">
        <v>14</v>
      </c>
      <c r="I26">
        <v>1</v>
      </c>
      <c r="J26">
        <f t="shared" si="0"/>
        <v>5</v>
      </c>
    </row>
    <row r="27" spans="1:10" ht="12.75">
      <c r="A27">
        <v>26</v>
      </c>
      <c r="B27">
        <v>132</v>
      </c>
      <c r="C27" t="s">
        <v>109</v>
      </c>
      <c r="D27" t="s">
        <v>110</v>
      </c>
      <c r="E27" t="s">
        <v>85</v>
      </c>
      <c r="F27" t="s">
        <v>86</v>
      </c>
      <c r="G27" t="s">
        <v>118</v>
      </c>
      <c r="H27" t="s">
        <v>14</v>
      </c>
      <c r="I27">
        <v>2</v>
      </c>
      <c r="J27">
        <f t="shared" si="0"/>
        <v>4</v>
      </c>
    </row>
    <row r="28" spans="1:10" ht="12.75">
      <c r="A28">
        <v>27</v>
      </c>
      <c r="B28">
        <v>152</v>
      </c>
      <c r="C28" t="s">
        <v>83</v>
      </c>
      <c r="D28" t="s">
        <v>84</v>
      </c>
      <c r="E28" t="s">
        <v>85</v>
      </c>
      <c r="F28" t="s">
        <v>86</v>
      </c>
      <c r="G28" t="s">
        <v>89</v>
      </c>
      <c r="H28" t="s">
        <v>8</v>
      </c>
      <c r="I28">
        <v>1</v>
      </c>
      <c r="J28">
        <f t="shared" si="0"/>
        <v>1</v>
      </c>
    </row>
    <row r="29" spans="1:10" ht="12.75">
      <c r="A29">
        <v>28</v>
      </c>
      <c r="B29">
        <v>161</v>
      </c>
      <c r="C29" t="s">
        <v>35</v>
      </c>
      <c r="D29" t="s">
        <v>39</v>
      </c>
      <c r="E29" t="s">
        <v>16</v>
      </c>
      <c r="F29" t="s">
        <v>17</v>
      </c>
      <c r="G29" t="s">
        <v>42</v>
      </c>
      <c r="H29" t="s">
        <v>8</v>
      </c>
      <c r="I29">
        <v>2</v>
      </c>
      <c r="J29">
        <f t="shared" si="0"/>
        <v>2</v>
      </c>
    </row>
    <row r="30" spans="1:10" ht="12.75">
      <c r="A30">
        <v>29</v>
      </c>
      <c r="B30">
        <v>188</v>
      </c>
      <c r="C30" t="s">
        <v>171</v>
      </c>
      <c r="D30" t="s">
        <v>172</v>
      </c>
      <c r="E30" t="s">
        <v>159</v>
      </c>
      <c r="F30" t="s">
        <v>160</v>
      </c>
      <c r="G30" t="s">
        <v>180</v>
      </c>
      <c r="H30" t="s">
        <v>14</v>
      </c>
      <c r="I30">
        <v>1</v>
      </c>
      <c r="J30">
        <f t="shared" si="0"/>
        <v>5</v>
      </c>
    </row>
    <row r="31" spans="1:10" ht="12.75">
      <c r="A31">
        <v>30</v>
      </c>
      <c r="B31">
        <v>221</v>
      </c>
      <c r="C31" t="s">
        <v>35</v>
      </c>
      <c r="D31" t="s">
        <v>39</v>
      </c>
      <c r="E31" t="s">
        <v>16</v>
      </c>
      <c r="F31" t="s">
        <v>17</v>
      </c>
      <c r="G31" t="s">
        <v>44</v>
      </c>
      <c r="H31" t="s">
        <v>8</v>
      </c>
      <c r="I31">
        <v>2</v>
      </c>
      <c r="J31">
        <f t="shared" si="0"/>
        <v>2</v>
      </c>
    </row>
    <row r="32" spans="1:10" ht="12.75">
      <c r="A32">
        <v>31</v>
      </c>
      <c r="B32">
        <v>222</v>
      </c>
      <c r="C32" t="s">
        <v>109</v>
      </c>
      <c r="D32" t="s">
        <v>110</v>
      </c>
      <c r="E32" t="s">
        <v>85</v>
      </c>
      <c r="F32" t="s">
        <v>86</v>
      </c>
      <c r="G32" t="s">
        <v>119</v>
      </c>
      <c r="H32" t="s">
        <v>14</v>
      </c>
      <c r="I32">
        <v>1</v>
      </c>
      <c r="J32">
        <f t="shared" si="0"/>
        <v>5</v>
      </c>
    </row>
    <row r="33" spans="1:10" ht="12.75">
      <c r="A33">
        <v>32</v>
      </c>
      <c r="B33">
        <v>229</v>
      </c>
      <c r="C33" t="s">
        <v>269</v>
      </c>
      <c r="D33" t="s">
        <v>270</v>
      </c>
      <c r="E33" t="s">
        <v>233</v>
      </c>
      <c r="F33" t="s">
        <v>234</v>
      </c>
      <c r="G33" t="s">
        <v>279</v>
      </c>
      <c r="H33" t="s">
        <v>14</v>
      </c>
      <c r="I33">
        <v>2</v>
      </c>
      <c r="J33">
        <f t="shared" si="0"/>
        <v>4</v>
      </c>
    </row>
    <row r="34" spans="1:10" ht="12.75">
      <c r="A34">
        <v>33</v>
      </c>
      <c r="B34">
        <v>254</v>
      </c>
      <c r="C34" t="s">
        <v>257</v>
      </c>
      <c r="D34" t="s">
        <v>258</v>
      </c>
      <c r="E34" t="s">
        <v>233</v>
      </c>
      <c r="F34" t="s">
        <v>234</v>
      </c>
      <c r="G34" t="s">
        <v>263</v>
      </c>
      <c r="H34" t="s">
        <v>8</v>
      </c>
      <c r="I34">
        <v>3</v>
      </c>
      <c r="J34">
        <f aca="true" t="shared" si="1" ref="J34:J51">IF(H34="F",I34,IF(I34=1,5,IF(I34=2,4,IF(I34=3,3,IF(I34=4,2,1)))))</f>
        <v>3</v>
      </c>
    </row>
    <row r="35" spans="1:10" ht="12.75">
      <c r="A35">
        <v>34</v>
      </c>
      <c r="B35">
        <v>259</v>
      </c>
      <c r="C35" t="s">
        <v>269</v>
      </c>
      <c r="D35" t="s">
        <v>270</v>
      </c>
      <c r="E35" t="s">
        <v>233</v>
      </c>
      <c r="F35" t="s">
        <v>234</v>
      </c>
      <c r="G35" t="s">
        <v>278</v>
      </c>
      <c r="H35" t="s">
        <v>14</v>
      </c>
      <c r="I35">
        <v>3</v>
      </c>
      <c r="J35">
        <f t="shared" si="1"/>
        <v>3</v>
      </c>
    </row>
    <row r="36" spans="1:10" ht="12.75">
      <c r="A36">
        <v>35</v>
      </c>
      <c r="B36">
        <v>265</v>
      </c>
      <c r="C36" t="s">
        <v>355</v>
      </c>
      <c r="D36" t="s">
        <v>356</v>
      </c>
      <c r="E36" t="s">
        <v>352</v>
      </c>
      <c r="F36" t="s">
        <v>307</v>
      </c>
      <c r="G36" t="s">
        <v>361</v>
      </c>
      <c r="H36" t="s">
        <v>8</v>
      </c>
      <c r="I36">
        <v>5</v>
      </c>
      <c r="J36">
        <f t="shared" si="1"/>
        <v>5</v>
      </c>
    </row>
    <row r="37" spans="1:10" ht="12.75">
      <c r="A37">
        <v>36</v>
      </c>
      <c r="B37">
        <v>302</v>
      </c>
      <c r="E37" t="s">
        <v>85</v>
      </c>
      <c r="F37" t="s">
        <v>86</v>
      </c>
      <c r="G37" t="s">
        <v>380</v>
      </c>
      <c r="H37" t="s">
        <v>14</v>
      </c>
      <c r="I37">
        <v>1</v>
      </c>
      <c r="J37">
        <f t="shared" si="1"/>
        <v>5</v>
      </c>
    </row>
    <row r="38" spans="1:10" ht="12.75">
      <c r="A38">
        <v>37</v>
      </c>
      <c r="B38">
        <v>303</v>
      </c>
      <c r="E38" t="s">
        <v>159</v>
      </c>
      <c r="F38" t="s">
        <v>160</v>
      </c>
      <c r="G38" t="s">
        <v>381</v>
      </c>
      <c r="H38" t="s">
        <v>8</v>
      </c>
      <c r="I38">
        <v>2</v>
      </c>
      <c r="J38">
        <f t="shared" si="1"/>
        <v>2</v>
      </c>
    </row>
    <row r="39" spans="1:10" ht="12.75">
      <c r="A39">
        <v>38</v>
      </c>
      <c r="B39">
        <v>305</v>
      </c>
      <c r="E39" t="s">
        <v>352</v>
      </c>
      <c r="F39" t="s">
        <v>307</v>
      </c>
      <c r="G39" t="s">
        <v>383</v>
      </c>
      <c r="H39" t="s">
        <v>14</v>
      </c>
      <c r="I39">
        <v>2</v>
      </c>
      <c r="J39">
        <f t="shared" si="1"/>
        <v>4</v>
      </c>
    </row>
    <row r="40" spans="1:10" ht="12.75">
      <c r="A40">
        <v>39</v>
      </c>
      <c r="B40">
        <v>307</v>
      </c>
      <c r="E40" t="s">
        <v>85</v>
      </c>
      <c r="F40" t="s">
        <v>86</v>
      </c>
      <c r="G40" t="s">
        <v>385</v>
      </c>
      <c r="H40" t="s">
        <v>8</v>
      </c>
      <c r="I40">
        <v>2</v>
      </c>
      <c r="J40">
        <f t="shared" si="1"/>
        <v>2</v>
      </c>
    </row>
    <row r="41" spans="1:10" ht="12.75">
      <c r="A41">
        <v>40</v>
      </c>
      <c r="B41">
        <v>309</v>
      </c>
      <c r="E41" t="s">
        <v>233</v>
      </c>
      <c r="F41" t="s">
        <v>234</v>
      </c>
      <c r="G41" t="s">
        <v>387</v>
      </c>
      <c r="H41" t="s">
        <v>8</v>
      </c>
      <c r="I41">
        <v>1</v>
      </c>
      <c r="J41">
        <f t="shared" si="1"/>
        <v>1</v>
      </c>
    </row>
    <row r="42" spans="1:10" ht="12.75">
      <c r="A42">
        <v>41</v>
      </c>
      <c r="B42">
        <v>310</v>
      </c>
      <c r="E42" t="s">
        <v>352</v>
      </c>
      <c r="F42" t="s">
        <v>307</v>
      </c>
      <c r="G42" t="s">
        <v>388</v>
      </c>
      <c r="H42" t="s">
        <v>8</v>
      </c>
      <c r="I42">
        <v>2</v>
      </c>
      <c r="J42">
        <f t="shared" si="1"/>
        <v>2</v>
      </c>
    </row>
    <row r="43" spans="1:10" ht="12.75">
      <c r="A43">
        <v>42</v>
      </c>
      <c r="B43">
        <v>312</v>
      </c>
      <c r="E43" t="s">
        <v>85</v>
      </c>
      <c r="F43" t="s">
        <v>86</v>
      </c>
      <c r="G43" t="s">
        <v>390</v>
      </c>
      <c r="H43" t="s">
        <v>8</v>
      </c>
      <c r="I43">
        <v>1</v>
      </c>
      <c r="J43">
        <f t="shared" si="1"/>
        <v>1</v>
      </c>
    </row>
    <row r="44" spans="1:10" ht="12.75">
      <c r="A44">
        <v>43</v>
      </c>
      <c r="B44">
        <v>313</v>
      </c>
      <c r="E44" t="s">
        <v>159</v>
      </c>
      <c r="F44" t="s">
        <v>160</v>
      </c>
      <c r="G44" t="s">
        <v>391</v>
      </c>
      <c r="H44" t="s">
        <v>8</v>
      </c>
      <c r="I44">
        <v>2</v>
      </c>
      <c r="J44">
        <f t="shared" si="1"/>
        <v>2</v>
      </c>
    </row>
    <row r="45" spans="1:10" ht="12.75">
      <c r="A45">
        <v>44</v>
      </c>
      <c r="B45">
        <v>314</v>
      </c>
      <c r="E45" t="s">
        <v>233</v>
      </c>
      <c r="F45" t="s">
        <v>234</v>
      </c>
      <c r="G45" t="s">
        <v>392</v>
      </c>
      <c r="H45" t="s">
        <v>8</v>
      </c>
      <c r="I45">
        <v>1</v>
      </c>
      <c r="J45">
        <f t="shared" si="1"/>
        <v>1</v>
      </c>
    </row>
    <row r="46" spans="1:10" ht="12.75">
      <c r="A46">
        <v>45</v>
      </c>
      <c r="B46">
        <v>317</v>
      </c>
      <c r="E46" t="s">
        <v>85</v>
      </c>
      <c r="F46" t="s">
        <v>86</v>
      </c>
      <c r="G46" t="s">
        <v>395</v>
      </c>
      <c r="H46" t="s">
        <v>14</v>
      </c>
      <c r="I46">
        <v>2</v>
      </c>
      <c r="J46">
        <f t="shared" si="1"/>
        <v>4</v>
      </c>
    </row>
    <row r="47" spans="1:10" ht="12.75">
      <c r="A47">
        <v>46</v>
      </c>
      <c r="B47">
        <v>319</v>
      </c>
      <c r="E47" t="s">
        <v>233</v>
      </c>
      <c r="F47" t="s">
        <v>234</v>
      </c>
      <c r="G47" t="s">
        <v>397</v>
      </c>
      <c r="H47" t="s">
        <v>14</v>
      </c>
      <c r="I47">
        <v>1</v>
      </c>
      <c r="J47">
        <f t="shared" si="1"/>
        <v>5</v>
      </c>
    </row>
    <row r="48" spans="1:10" ht="12.75">
      <c r="A48">
        <v>47</v>
      </c>
      <c r="B48">
        <v>320</v>
      </c>
      <c r="E48" t="s">
        <v>352</v>
      </c>
      <c r="F48" t="s">
        <v>307</v>
      </c>
      <c r="G48" t="s">
        <v>398</v>
      </c>
      <c r="H48" t="s">
        <v>8</v>
      </c>
      <c r="I48">
        <v>2</v>
      </c>
      <c r="J48">
        <f t="shared" si="1"/>
        <v>2</v>
      </c>
    </row>
    <row r="49" spans="1:10" ht="12.75">
      <c r="A49">
        <v>48</v>
      </c>
      <c r="B49">
        <v>321</v>
      </c>
      <c r="E49" t="s">
        <v>85</v>
      </c>
      <c r="F49" t="s">
        <v>86</v>
      </c>
      <c r="G49" t="s">
        <v>399</v>
      </c>
      <c r="H49" t="s">
        <v>8</v>
      </c>
      <c r="I49">
        <v>1</v>
      </c>
      <c r="J49">
        <f t="shared" si="1"/>
        <v>1</v>
      </c>
    </row>
    <row r="50" spans="1:10" ht="12.75">
      <c r="A50">
        <v>49</v>
      </c>
      <c r="B50">
        <v>326</v>
      </c>
      <c r="E50" t="s">
        <v>233</v>
      </c>
      <c r="F50" t="s">
        <v>234</v>
      </c>
      <c r="G50" t="s">
        <v>404</v>
      </c>
      <c r="H50" t="s">
        <v>8</v>
      </c>
      <c r="I50">
        <v>5</v>
      </c>
      <c r="J50">
        <f t="shared" si="1"/>
        <v>5</v>
      </c>
    </row>
    <row r="51" spans="1:10" ht="12.75">
      <c r="A51">
        <v>50</v>
      </c>
      <c r="B51">
        <v>327</v>
      </c>
      <c r="E51" t="s">
        <v>352</v>
      </c>
      <c r="F51" t="s">
        <v>307</v>
      </c>
      <c r="G51" t="s">
        <v>405</v>
      </c>
      <c r="H51" t="s">
        <v>14</v>
      </c>
      <c r="I51">
        <v>5</v>
      </c>
      <c r="J51">
        <f t="shared" si="1"/>
        <v>1</v>
      </c>
    </row>
  </sheetData>
  <dataValidations count="1">
    <dataValidation type="list" showDropDown="1" showInputMessage="1" showErrorMessage="1" sqref="I2:I287">
      <formula1>"1,2,3,4,5"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2"/>
  <sheetViews>
    <sheetView workbookViewId="0" topLeftCell="A1">
      <selection activeCell="J15" sqref="J15"/>
    </sheetView>
  </sheetViews>
  <sheetFormatPr defaultColWidth="9.140625" defaultRowHeight="12.75"/>
  <sheetData>
    <row r="1" spans="1:2" ht="13.5" thickBot="1">
      <c r="A1" t="s">
        <v>482</v>
      </c>
      <c r="B1" s="11" t="s">
        <v>478</v>
      </c>
    </row>
    <row r="2" spans="1:3" ht="12.75">
      <c r="A2" t="s">
        <v>4</v>
      </c>
      <c r="B2" s="4">
        <v>32.429586445618334</v>
      </c>
      <c r="C2" s="5">
        <v>7.560627586206645</v>
      </c>
    </row>
    <row r="3" spans="1:3" ht="12.75">
      <c r="A3" t="s">
        <v>23</v>
      </c>
      <c r="B3" s="6">
        <v>30.843869557296447</v>
      </c>
      <c r="C3" s="7">
        <v>9.049881973871212</v>
      </c>
    </row>
    <row r="4" spans="1:3" ht="12.75">
      <c r="A4" t="s">
        <v>35</v>
      </c>
      <c r="B4" s="6">
        <v>28.571324467116074</v>
      </c>
      <c r="C4" s="7">
        <v>9.386174841066543</v>
      </c>
    </row>
    <row r="5" spans="1:3" ht="12.75">
      <c r="A5" t="s">
        <v>36</v>
      </c>
      <c r="B5" s="6">
        <v>30.38404080889054</v>
      </c>
      <c r="C5" s="7">
        <v>7.666833006410701</v>
      </c>
    </row>
    <row r="6" spans="1:3" ht="12.75">
      <c r="A6" t="s">
        <v>37</v>
      </c>
      <c r="B6" s="6">
        <v>33.996538531608735</v>
      </c>
      <c r="C6" s="7">
        <v>6.840260550658357</v>
      </c>
    </row>
    <row r="7" spans="1:3" ht="12.75">
      <c r="A7" t="s">
        <v>38</v>
      </c>
      <c r="B7" s="6">
        <v>28.197303698305788</v>
      </c>
      <c r="C7" s="7">
        <v>7.286005897709698</v>
      </c>
    </row>
    <row r="8" spans="2:3" ht="12.75">
      <c r="B8" s="6"/>
      <c r="C8" s="7"/>
    </row>
    <row r="9" spans="1:3" ht="12.75">
      <c r="A9" t="s">
        <v>83</v>
      </c>
      <c r="B9" s="6">
        <v>35.946256148661</v>
      </c>
      <c r="C9" s="7">
        <v>7.836698187207348</v>
      </c>
    </row>
    <row r="10" spans="1:3" ht="12.75">
      <c r="A10" t="s">
        <v>97</v>
      </c>
      <c r="B10" s="6">
        <v>32.289488067043315</v>
      </c>
      <c r="C10" s="7">
        <v>8.631982147287136</v>
      </c>
    </row>
    <row r="11" spans="1:3" ht="12.75">
      <c r="A11" t="s">
        <v>109</v>
      </c>
      <c r="B11" s="6">
        <v>34.38640918200041</v>
      </c>
      <c r="C11" s="7">
        <v>7.684672779141692</v>
      </c>
    </row>
    <row r="12" spans="1:3" ht="12.75">
      <c r="A12" t="s">
        <v>121</v>
      </c>
      <c r="B12" s="6">
        <v>31.094370559300383</v>
      </c>
      <c r="C12" s="7">
        <v>5.442200869198741</v>
      </c>
    </row>
    <row r="13" spans="1:3" ht="12.75">
      <c r="A13" t="s">
        <v>133</v>
      </c>
      <c r="B13" s="6">
        <v>34.1071233375844</v>
      </c>
      <c r="C13" s="7">
        <v>7.9235483660704125</v>
      </c>
    </row>
    <row r="14" spans="1:3" ht="12.75">
      <c r="A14" t="s">
        <v>145</v>
      </c>
      <c r="B14" s="6">
        <v>39.56330843505205</v>
      </c>
      <c r="C14" s="7">
        <v>6.644177100575215</v>
      </c>
    </row>
    <row r="15" spans="2:3" ht="12.75">
      <c r="B15" s="6"/>
      <c r="C15" s="7"/>
    </row>
    <row r="16" spans="1:3" ht="12.75">
      <c r="A16" t="s">
        <v>157</v>
      </c>
      <c r="B16" s="6">
        <v>40.90562944069957</v>
      </c>
      <c r="C16" s="7">
        <v>6.711586464190491</v>
      </c>
    </row>
    <row r="17" spans="1:3" ht="12.75">
      <c r="A17" t="s">
        <v>171</v>
      </c>
      <c r="B17" s="6">
        <v>42.3982510475496</v>
      </c>
      <c r="C17" s="7">
        <v>5.868974846195256</v>
      </c>
    </row>
    <row r="18" spans="1:3" ht="12.75">
      <c r="A18" t="s">
        <v>183</v>
      </c>
      <c r="B18" s="6">
        <v>40.01639642922211</v>
      </c>
      <c r="C18" s="7">
        <v>6.1098204585106295</v>
      </c>
    </row>
    <row r="19" spans="1:3" ht="12.75">
      <c r="A19" t="s">
        <v>195</v>
      </c>
      <c r="B19" s="6">
        <v>35.31335398068862</v>
      </c>
      <c r="C19" s="7">
        <v>6.515694093878471</v>
      </c>
    </row>
    <row r="20" spans="1:3" ht="12.75">
      <c r="A20" t="s">
        <v>207</v>
      </c>
      <c r="B20" s="6">
        <v>38.410639460739596</v>
      </c>
      <c r="C20" s="7">
        <v>7.017891788036883</v>
      </c>
    </row>
    <row r="21" spans="1:3" ht="12.75">
      <c r="A21" t="s">
        <v>208</v>
      </c>
      <c r="B21" s="6">
        <v>29.790490071051085</v>
      </c>
      <c r="C21" s="7">
        <v>6.725959559330669</v>
      </c>
    </row>
    <row r="22" spans="2:3" ht="12.75">
      <c r="B22" s="6"/>
      <c r="C22" s="7"/>
    </row>
    <row r="23" spans="1:3" ht="12.75">
      <c r="A23" t="s">
        <v>231</v>
      </c>
      <c r="B23" s="6">
        <v>33.89797777372924</v>
      </c>
      <c r="C23" s="7">
        <v>7.705764231842037</v>
      </c>
    </row>
    <row r="24" spans="1:3" ht="12.75">
      <c r="A24" t="s">
        <v>245</v>
      </c>
      <c r="B24" s="6">
        <v>38.0610311532155</v>
      </c>
      <c r="C24" s="7">
        <v>6.059420215947974</v>
      </c>
    </row>
    <row r="25" spans="1:3" ht="12.75">
      <c r="A25" t="s">
        <v>257</v>
      </c>
      <c r="B25" s="6">
        <v>40.80123884131897</v>
      </c>
      <c r="C25" s="7">
        <v>5.827640850455888</v>
      </c>
    </row>
    <row r="26" spans="1:3" ht="12.75">
      <c r="A26" t="s">
        <v>269</v>
      </c>
      <c r="B26" s="6">
        <v>33.71761705228631</v>
      </c>
      <c r="C26" s="7">
        <v>7.203268846546516</v>
      </c>
    </row>
    <row r="27" spans="1:3" ht="12.75">
      <c r="A27" t="s">
        <v>281</v>
      </c>
      <c r="B27" s="6">
        <v>31.12479504463471</v>
      </c>
      <c r="C27" s="7">
        <v>6.884981693637589</v>
      </c>
    </row>
    <row r="28" spans="1:3" ht="12.75">
      <c r="A28" t="s">
        <v>293</v>
      </c>
      <c r="B28" s="6">
        <v>36.04973583530697</v>
      </c>
      <c r="C28" s="7">
        <v>6.0751402537673735</v>
      </c>
    </row>
    <row r="29" spans="2:3" ht="12.75">
      <c r="B29" s="6"/>
      <c r="C29" s="7"/>
    </row>
    <row r="30" spans="1:3" ht="12.75">
      <c r="A30" t="s">
        <v>305</v>
      </c>
      <c r="B30" s="6">
        <v>37.874840590271354</v>
      </c>
      <c r="C30" s="7">
        <v>5.7784505847066985</v>
      </c>
    </row>
    <row r="31" spans="1:3" ht="12.75">
      <c r="A31" t="s">
        <v>318</v>
      </c>
      <c r="B31" s="6">
        <v>32.38549826926578</v>
      </c>
      <c r="C31" s="7">
        <v>8.31988780583721</v>
      </c>
    </row>
    <row r="32" spans="1:3" ht="12.75">
      <c r="A32" t="s">
        <v>330</v>
      </c>
      <c r="B32" s="6">
        <v>39.738021497540615</v>
      </c>
      <c r="C32" s="7">
        <v>5.678704191001365</v>
      </c>
    </row>
    <row r="33" spans="1:3" ht="12.75">
      <c r="A33" t="s">
        <v>342</v>
      </c>
      <c r="B33" s="6">
        <v>37.35124795044627</v>
      </c>
      <c r="C33" s="7">
        <v>6.459432640325432</v>
      </c>
    </row>
    <row r="34" spans="1:3" ht="12.75">
      <c r="A34" t="s">
        <v>355</v>
      </c>
      <c r="B34" s="6">
        <v>30.282565130260554</v>
      </c>
      <c r="C34" s="7">
        <v>8.013185442804492</v>
      </c>
    </row>
    <row r="35" spans="1:3" ht="12.75">
      <c r="A35" t="s">
        <v>367</v>
      </c>
      <c r="B35" s="6">
        <v>30.253598105301464</v>
      </c>
      <c r="C35" s="7">
        <v>7.553803506800732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184.42266350883676</v>
      </c>
      <c r="C38" s="7">
        <v>36.10740129063207</v>
      </c>
    </row>
    <row r="39" spans="1:3" ht="12.75">
      <c r="A39" t="s">
        <v>469</v>
      </c>
      <c r="B39" s="6">
        <v>207.38695572964173</v>
      </c>
      <c r="C39" s="7">
        <v>32.17211850072602</v>
      </c>
    </row>
    <row r="40" spans="1:3" ht="12.75">
      <c r="A40" t="s">
        <v>470</v>
      </c>
      <c r="B40" s="6">
        <v>226.83476042995017</v>
      </c>
      <c r="C40" s="7">
        <v>25.396273083585967</v>
      </c>
    </row>
    <row r="41" spans="1:3" ht="12.75">
      <c r="A41" t="s">
        <v>471</v>
      </c>
      <c r="B41" s="6">
        <v>213.6523957004921</v>
      </c>
      <c r="C41" s="7">
        <v>27.315558162834243</v>
      </c>
    </row>
    <row r="42" spans="1:3" ht="13.5" thickBot="1">
      <c r="A42" t="s">
        <v>472</v>
      </c>
      <c r="B42" s="8">
        <v>207.88577154308646</v>
      </c>
      <c r="C42" s="9">
        <v>31.225490034709004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K9" sqref="K9"/>
    </sheetView>
  </sheetViews>
  <sheetFormatPr defaultColWidth="9.140625" defaultRowHeight="12.75"/>
  <sheetData>
    <row r="1" spans="1:2" ht="13.5" thickBot="1">
      <c r="A1" t="s">
        <v>482</v>
      </c>
      <c r="B1" s="11" t="s">
        <v>479</v>
      </c>
    </row>
    <row r="2" spans="1:3" ht="12.75">
      <c r="A2" t="s">
        <v>4</v>
      </c>
      <c r="B2" s="4">
        <v>31.941135084427717</v>
      </c>
      <c r="C2" s="5">
        <v>7.759646254463857</v>
      </c>
    </row>
    <row r="3" spans="1:3" ht="12.75">
      <c r="A3" t="s">
        <v>23</v>
      </c>
      <c r="B3" s="6">
        <v>30.6470450281426</v>
      </c>
      <c r="C3" s="7">
        <v>8.816658932296507</v>
      </c>
    </row>
    <row r="4" spans="1:3" ht="12.75">
      <c r="A4" t="s">
        <v>35</v>
      </c>
      <c r="B4" s="6">
        <v>27.935975609756078</v>
      </c>
      <c r="C4" s="7">
        <v>9.44931689624412</v>
      </c>
    </row>
    <row r="5" spans="1:3" ht="12.75">
      <c r="A5" t="s">
        <v>36</v>
      </c>
      <c r="B5" s="6">
        <v>29.82997185741083</v>
      </c>
      <c r="C5" s="7">
        <v>7.709110494148049</v>
      </c>
    </row>
    <row r="6" spans="1:3" ht="12.75">
      <c r="A6" t="s">
        <v>37</v>
      </c>
      <c r="B6" s="6">
        <v>33.77814258911822</v>
      </c>
      <c r="C6" s="7">
        <v>7.217965097423276</v>
      </c>
    </row>
    <row r="7" spans="1:3" ht="12.75">
      <c r="A7" t="s">
        <v>38</v>
      </c>
      <c r="B7" s="6">
        <v>26.69418386491562</v>
      </c>
      <c r="C7" s="7">
        <v>7.583226792432623</v>
      </c>
    </row>
    <row r="8" spans="2:3" ht="12.75">
      <c r="B8" s="6"/>
      <c r="C8" s="7"/>
    </row>
    <row r="9" spans="1:3" ht="12.75">
      <c r="A9" t="s">
        <v>83</v>
      </c>
      <c r="B9" s="6">
        <v>35.485694183864936</v>
      </c>
      <c r="C9" s="7">
        <v>7.989218740221279</v>
      </c>
    </row>
    <row r="10" spans="1:3" ht="12.75">
      <c r="A10" t="s">
        <v>97</v>
      </c>
      <c r="B10" s="6">
        <v>30.147748592870524</v>
      </c>
      <c r="C10" s="7">
        <v>8.445252458572197</v>
      </c>
    </row>
    <row r="11" spans="1:3" ht="12.75">
      <c r="A11" t="s">
        <v>109</v>
      </c>
      <c r="B11" s="6">
        <v>34.326454033771135</v>
      </c>
      <c r="C11" s="7">
        <v>7.49524168369631</v>
      </c>
    </row>
    <row r="12" spans="1:3" ht="12.75">
      <c r="A12" t="s">
        <v>121</v>
      </c>
      <c r="B12" s="6">
        <v>32.10084427767362</v>
      </c>
      <c r="C12" s="7">
        <v>5.680454799379833</v>
      </c>
    </row>
    <row r="13" spans="1:3" ht="12.75">
      <c r="A13" t="s">
        <v>133</v>
      </c>
      <c r="B13" s="6">
        <v>30.60623827392124</v>
      </c>
      <c r="C13" s="7">
        <v>7.689644310245364</v>
      </c>
    </row>
    <row r="14" spans="1:3" ht="12.75">
      <c r="A14" t="s">
        <v>145</v>
      </c>
      <c r="B14" s="6">
        <v>38.274155722326455</v>
      </c>
      <c r="C14" s="7">
        <v>6.795883175860856</v>
      </c>
    </row>
    <row r="15" spans="2:3" ht="12.75">
      <c r="B15" s="6"/>
      <c r="C15" s="7"/>
    </row>
    <row r="16" spans="1:3" ht="12.75">
      <c r="A16" t="s">
        <v>157</v>
      </c>
      <c r="B16" s="6">
        <v>38.87757973733589</v>
      </c>
      <c r="C16" s="7">
        <v>7.038883603858459</v>
      </c>
    </row>
    <row r="17" spans="1:3" ht="12.75">
      <c r="A17" t="s">
        <v>171</v>
      </c>
      <c r="B17" s="6">
        <v>41.5856003752344</v>
      </c>
      <c r="C17" s="7">
        <v>6.071370730199502</v>
      </c>
    </row>
    <row r="18" spans="1:3" ht="12.75">
      <c r="A18" t="s">
        <v>183</v>
      </c>
      <c r="B18" s="6">
        <v>39.72138836772977</v>
      </c>
      <c r="C18" s="7">
        <v>5.785658727476835</v>
      </c>
    </row>
    <row r="19" spans="1:3" ht="12.75">
      <c r="A19" t="s">
        <v>195</v>
      </c>
      <c r="B19" s="6">
        <v>35.264305816135135</v>
      </c>
      <c r="C19" s="7">
        <v>6.882975549500114</v>
      </c>
    </row>
    <row r="20" spans="1:3" ht="12.75">
      <c r="A20" t="s">
        <v>207</v>
      </c>
      <c r="B20" s="6">
        <v>38.80417448405251</v>
      </c>
      <c r="C20" s="7">
        <v>6.917758320215718</v>
      </c>
    </row>
    <row r="21" spans="1:3" ht="12.75">
      <c r="A21" t="s">
        <v>208</v>
      </c>
      <c r="B21" s="6">
        <v>28.9613039399625</v>
      </c>
      <c r="C21" s="7">
        <v>7.1488417482530355</v>
      </c>
    </row>
    <row r="22" spans="2:3" ht="12.75">
      <c r="B22" s="6"/>
      <c r="C22" s="7"/>
    </row>
    <row r="23" spans="1:3" ht="12.75">
      <c r="A23" t="s">
        <v>231</v>
      </c>
      <c r="B23" s="6">
        <v>33.75070356472793</v>
      </c>
      <c r="C23" s="7">
        <v>7.626976547876565</v>
      </c>
    </row>
    <row r="24" spans="1:3" ht="12.75">
      <c r="A24" t="s">
        <v>245</v>
      </c>
      <c r="B24" s="6">
        <v>39.45473733583479</v>
      </c>
      <c r="C24" s="7">
        <v>5.750608373935464</v>
      </c>
    </row>
    <row r="25" spans="1:3" ht="12.75">
      <c r="A25" t="s">
        <v>257</v>
      </c>
      <c r="B25" s="6">
        <v>40.82293621013144</v>
      </c>
      <c r="C25" s="7">
        <v>5.5363790975053995</v>
      </c>
    </row>
    <row r="26" spans="1:3" ht="12.75">
      <c r="A26" t="s">
        <v>269</v>
      </c>
      <c r="B26" s="6">
        <v>35.282129455909995</v>
      </c>
      <c r="C26" s="7">
        <v>6.854159146022282</v>
      </c>
    </row>
    <row r="27" spans="1:3" ht="12.75">
      <c r="A27" t="s">
        <v>281</v>
      </c>
      <c r="B27" s="6">
        <v>31.672607879924957</v>
      </c>
      <c r="C27" s="7">
        <v>6.860647718826071</v>
      </c>
    </row>
    <row r="28" spans="1:3" ht="12.75">
      <c r="A28" t="s">
        <v>293</v>
      </c>
      <c r="B28" s="6">
        <v>36.05159474671682</v>
      </c>
      <c r="C28" s="7">
        <v>5.958072467577506</v>
      </c>
    </row>
    <row r="29" spans="2:3" ht="12.75">
      <c r="B29" s="6"/>
      <c r="C29" s="7"/>
    </row>
    <row r="30" spans="1:3" ht="12.75">
      <c r="A30" t="s">
        <v>305</v>
      </c>
      <c r="B30" s="6">
        <v>39.05980300187612</v>
      </c>
      <c r="C30" s="7">
        <v>5.698659879964845</v>
      </c>
    </row>
    <row r="31" spans="1:3" ht="12.75">
      <c r="A31" t="s">
        <v>318</v>
      </c>
      <c r="B31" s="6">
        <v>34.60741088180106</v>
      </c>
      <c r="C31" s="7">
        <v>8.145964979133554</v>
      </c>
    </row>
    <row r="32" spans="1:3" ht="12.75">
      <c r="A32" t="s">
        <v>330</v>
      </c>
      <c r="B32" s="6">
        <v>40.98194183864922</v>
      </c>
      <c r="C32" s="7">
        <v>5.270572763545112</v>
      </c>
    </row>
    <row r="33" spans="1:3" ht="12.75">
      <c r="A33" t="s">
        <v>342</v>
      </c>
      <c r="B33" s="6">
        <v>39.00891181988741</v>
      </c>
      <c r="C33" s="7">
        <v>6.16577732936104</v>
      </c>
    </row>
    <row r="34" spans="1:3" ht="12.75">
      <c r="A34" t="s">
        <v>355</v>
      </c>
      <c r="B34" s="6">
        <v>32.989681050656635</v>
      </c>
      <c r="C34" s="7">
        <v>8.103736666685956</v>
      </c>
    </row>
    <row r="35" spans="1:3" ht="12.75">
      <c r="A35" t="s">
        <v>367</v>
      </c>
      <c r="B35" s="6">
        <v>31.96036585365846</v>
      </c>
      <c r="C35" s="7">
        <v>7.307307288906956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180.82645403377106</v>
      </c>
      <c r="C38" s="7">
        <v>37.64045734424563</v>
      </c>
    </row>
    <row r="39" spans="1:3" ht="12.75">
      <c r="A39" t="s">
        <v>469</v>
      </c>
      <c r="B39" s="6">
        <v>200.94113508442751</v>
      </c>
      <c r="C39" s="7">
        <v>31.8585463801888</v>
      </c>
    </row>
    <row r="40" spans="1:3" ht="12.75">
      <c r="A40" t="s">
        <v>470</v>
      </c>
      <c r="B40" s="6">
        <v>223.21435272045045</v>
      </c>
      <c r="C40" s="7">
        <v>25.97862706953352</v>
      </c>
    </row>
    <row r="41" spans="1:3" ht="12.75">
      <c r="A41" t="s">
        <v>471</v>
      </c>
      <c r="B41" s="6">
        <v>217.03470919324556</v>
      </c>
      <c r="C41" s="7">
        <v>25.424248553419936</v>
      </c>
    </row>
    <row r="42" spans="1:3" ht="13.5" thickBot="1">
      <c r="A42" t="s">
        <v>472</v>
      </c>
      <c r="B42" s="8">
        <v>218.60811444652907</v>
      </c>
      <c r="C42" s="9">
        <v>29.53953508539459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I10" sqref="I10"/>
    </sheetView>
  </sheetViews>
  <sheetFormatPr defaultColWidth="9.140625" defaultRowHeight="12.75"/>
  <sheetData>
    <row r="1" spans="1:2" ht="13.5" thickBot="1">
      <c r="A1" t="s">
        <v>482</v>
      </c>
      <c r="B1" s="11" t="s">
        <v>480</v>
      </c>
    </row>
    <row r="2" spans="1:3" ht="12.75">
      <c r="A2" t="s">
        <v>4</v>
      </c>
      <c r="B2" s="4">
        <v>29.976386600768794</v>
      </c>
      <c r="C2" s="5">
        <v>7.890806468060903</v>
      </c>
    </row>
    <row r="3" spans="1:3" ht="12.75">
      <c r="A3" t="s">
        <v>23</v>
      </c>
      <c r="B3" s="6">
        <v>27.242174629324527</v>
      </c>
      <c r="C3" s="7">
        <v>8.763441825620012</v>
      </c>
    </row>
    <row r="4" spans="1:3" ht="12.75">
      <c r="A4" t="s">
        <v>35</v>
      </c>
      <c r="B4" s="6">
        <v>25.854475562877568</v>
      </c>
      <c r="C4" s="7">
        <v>9.377798073992256</v>
      </c>
    </row>
    <row r="5" spans="1:3" ht="12.75">
      <c r="A5" t="s">
        <v>36</v>
      </c>
      <c r="B5" s="6">
        <v>28.925864909390445</v>
      </c>
      <c r="C5" s="7">
        <v>7.623020073073902</v>
      </c>
    </row>
    <row r="6" spans="1:3" ht="12.75">
      <c r="A6" t="s">
        <v>37</v>
      </c>
      <c r="B6" s="6">
        <v>32.15101592531576</v>
      </c>
      <c r="C6" s="7">
        <v>7.415660241979231</v>
      </c>
    </row>
    <row r="7" spans="1:3" ht="12.75">
      <c r="A7" t="s">
        <v>38</v>
      </c>
      <c r="B7" s="6">
        <v>25.06699615595825</v>
      </c>
      <c r="C7" s="7">
        <v>7.455355272265668</v>
      </c>
    </row>
    <row r="8" spans="2:3" ht="12.75">
      <c r="B8" s="6"/>
      <c r="C8" s="7"/>
    </row>
    <row r="9" spans="1:3" ht="12.75">
      <c r="A9" t="s">
        <v>83</v>
      </c>
      <c r="B9" s="6">
        <v>36.27786930258097</v>
      </c>
      <c r="C9" s="7">
        <v>7.886816030945929</v>
      </c>
    </row>
    <row r="10" spans="1:3" ht="12.75">
      <c r="A10" t="s">
        <v>97</v>
      </c>
      <c r="B10" s="6">
        <v>28.029104887424495</v>
      </c>
      <c r="C10" s="7">
        <v>8.161200671233091</v>
      </c>
    </row>
    <row r="11" spans="1:3" ht="12.75">
      <c r="A11" t="s">
        <v>109</v>
      </c>
      <c r="B11" s="6">
        <v>33.89950576606263</v>
      </c>
      <c r="C11" s="7">
        <v>7.287374659363158</v>
      </c>
    </row>
    <row r="12" spans="1:3" ht="12.75">
      <c r="A12" t="s">
        <v>121</v>
      </c>
      <c r="B12" s="6">
        <v>31.90884129599119</v>
      </c>
      <c r="C12" s="7">
        <v>5.912589829493683</v>
      </c>
    </row>
    <row r="13" spans="1:3" ht="12.75">
      <c r="A13" t="s">
        <v>133</v>
      </c>
      <c r="B13" s="6">
        <v>26.17792421746292</v>
      </c>
      <c r="C13" s="7">
        <v>7.244033261006018</v>
      </c>
    </row>
    <row r="14" spans="1:3" ht="12.75">
      <c r="A14" t="s">
        <v>145</v>
      </c>
      <c r="B14" s="6">
        <v>38.036243822075754</v>
      </c>
      <c r="C14" s="7">
        <v>6.979152940972505</v>
      </c>
    </row>
    <row r="15" spans="2:3" ht="12.75">
      <c r="B15" s="6"/>
      <c r="C15" s="7"/>
    </row>
    <row r="16" spans="1:3" ht="12.75">
      <c r="A16" t="s">
        <v>157</v>
      </c>
      <c r="B16" s="6">
        <v>37.25919824272387</v>
      </c>
      <c r="C16" s="7">
        <v>7.422332592593374</v>
      </c>
    </row>
    <row r="17" spans="1:3" ht="12.75">
      <c r="A17" t="s">
        <v>171</v>
      </c>
      <c r="B17" s="6">
        <v>42.08566721581557</v>
      </c>
      <c r="C17" s="7">
        <v>5.91945181947112</v>
      </c>
    </row>
    <row r="18" spans="1:3" ht="12.75">
      <c r="A18" t="s">
        <v>183</v>
      </c>
      <c r="B18" s="6">
        <v>39.137836353651835</v>
      </c>
      <c r="C18" s="7">
        <v>5.624827375872967</v>
      </c>
    </row>
    <row r="19" spans="1:3" ht="12.75">
      <c r="A19" t="s">
        <v>195</v>
      </c>
      <c r="B19" s="6">
        <v>34.96869851729813</v>
      </c>
      <c r="C19" s="7">
        <v>6.852576952331841</v>
      </c>
    </row>
    <row r="20" spans="1:3" ht="12.75">
      <c r="A20" t="s">
        <v>207</v>
      </c>
      <c r="B20" s="6">
        <v>38.197693574958805</v>
      </c>
      <c r="C20" s="7">
        <v>7.263593936563553</v>
      </c>
    </row>
    <row r="21" spans="1:3" ht="12.75">
      <c r="A21" t="s">
        <v>208</v>
      </c>
      <c r="B21" s="6">
        <v>28.3108182317408</v>
      </c>
      <c r="C21" s="7">
        <v>7.370049162644662</v>
      </c>
    </row>
    <row r="22" spans="2:3" ht="12.75">
      <c r="B22" s="6"/>
      <c r="C22" s="7"/>
    </row>
    <row r="23" spans="1:3" ht="12.75">
      <c r="A23" t="s">
        <v>231</v>
      </c>
      <c r="B23" s="6">
        <v>35.637561779242105</v>
      </c>
      <c r="C23" s="7">
        <v>7.390995069525294</v>
      </c>
    </row>
    <row r="24" spans="1:3" ht="12.75">
      <c r="A24" t="s">
        <v>245</v>
      </c>
      <c r="B24" s="6">
        <v>40.935200439319104</v>
      </c>
      <c r="C24" s="7">
        <v>5.462879410810264</v>
      </c>
    </row>
    <row r="25" spans="1:3" ht="12.75">
      <c r="A25" t="s">
        <v>257</v>
      </c>
      <c r="B25" s="6">
        <v>41.88358045030205</v>
      </c>
      <c r="C25" s="7">
        <v>5.318603006670323</v>
      </c>
    </row>
    <row r="26" spans="1:3" ht="12.75">
      <c r="A26" t="s">
        <v>269</v>
      </c>
      <c r="B26" s="6">
        <v>37.883580450302034</v>
      </c>
      <c r="C26" s="7">
        <v>6.324960107395539</v>
      </c>
    </row>
    <row r="27" spans="1:3" ht="12.75">
      <c r="A27" t="s">
        <v>281</v>
      </c>
      <c r="B27" s="6">
        <v>33.06425041186162</v>
      </c>
      <c r="C27" s="7">
        <v>6.471216179911588</v>
      </c>
    </row>
    <row r="28" spans="1:3" ht="12.75">
      <c r="A28" t="s">
        <v>293</v>
      </c>
      <c r="B28" s="6">
        <v>37.29434376716092</v>
      </c>
      <c r="C28" s="7">
        <v>5.767864353315076</v>
      </c>
    </row>
    <row r="29" spans="2:3" ht="12.75">
      <c r="B29" s="6"/>
      <c r="C29" s="7"/>
    </row>
    <row r="30" spans="1:3" ht="12.75">
      <c r="A30" t="s">
        <v>305</v>
      </c>
      <c r="B30" s="6">
        <v>40.095002745744125</v>
      </c>
      <c r="C30" s="7">
        <v>5.4269658677950225</v>
      </c>
    </row>
    <row r="31" spans="1:3" ht="12.75">
      <c r="A31" t="s">
        <v>318</v>
      </c>
      <c r="B31" s="6">
        <v>35.902800658978634</v>
      </c>
      <c r="C31" s="7">
        <v>7.983148312988082</v>
      </c>
    </row>
    <row r="32" spans="1:3" ht="12.75">
      <c r="A32" t="s">
        <v>330</v>
      </c>
      <c r="B32" s="6">
        <v>43.007688083470526</v>
      </c>
      <c r="C32" s="7">
        <v>5.04375864811718</v>
      </c>
    </row>
    <row r="33" spans="1:3" ht="12.75">
      <c r="A33" t="s">
        <v>342</v>
      </c>
      <c r="B33" s="6">
        <v>39.886875343218</v>
      </c>
      <c r="C33" s="7">
        <v>5.877349720464991</v>
      </c>
    </row>
    <row r="34" spans="1:3" ht="12.75">
      <c r="A34" t="s">
        <v>355</v>
      </c>
      <c r="B34" s="6">
        <v>34.702361339923094</v>
      </c>
      <c r="C34" s="7">
        <v>8.156393024386627</v>
      </c>
    </row>
    <row r="35" spans="1:3" ht="12.75">
      <c r="A35" t="s">
        <v>367</v>
      </c>
      <c r="B35" s="6">
        <v>34.429983525535455</v>
      </c>
      <c r="C35" s="7">
        <v>7.02790055482572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169.21691378363496</v>
      </c>
      <c r="C38" s="7">
        <v>37.71178524988933</v>
      </c>
    </row>
    <row r="39" spans="1:3" ht="12.75">
      <c r="A39" t="s">
        <v>469</v>
      </c>
      <c r="B39" s="6">
        <v>194.3294892915982</v>
      </c>
      <c r="C39" s="7">
        <v>31.173286556586174</v>
      </c>
    </row>
    <row r="40" spans="1:3" ht="12.75">
      <c r="A40" t="s">
        <v>470</v>
      </c>
      <c r="B40" s="6">
        <v>219.95991213618882</v>
      </c>
      <c r="C40" s="7">
        <v>26.905921501788526</v>
      </c>
    </row>
    <row r="41" spans="1:3" ht="12.75">
      <c r="A41" t="s">
        <v>471</v>
      </c>
      <c r="B41" s="6">
        <v>226.69851729818768</v>
      </c>
      <c r="C41" s="7">
        <v>24.16442628742481</v>
      </c>
    </row>
    <row r="42" spans="1:3" ht="13.5" thickBot="1">
      <c r="A42" t="s">
        <v>472</v>
      </c>
      <c r="B42" s="8">
        <v>228.02471169687</v>
      </c>
      <c r="C42" s="9">
        <v>28.647592461351266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4"/>
  <sheetViews>
    <sheetView workbookViewId="0" topLeftCell="A1">
      <selection activeCell="H17" sqref="H17"/>
    </sheetView>
  </sheetViews>
  <sheetFormatPr defaultColWidth="9.140625" defaultRowHeight="12.75"/>
  <sheetData>
    <row r="1" spans="1:2" ht="12.75">
      <c r="A1" t="s">
        <v>482</v>
      </c>
      <c r="B1" s="11" t="s">
        <v>480</v>
      </c>
    </row>
    <row r="2" spans="1:3" ht="12.75">
      <c r="A2" t="s">
        <v>4</v>
      </c>
      <c r="B2">
        <v>28.2</v>
      </c>
      <c r="C2">
        <v>7.0858373470671</v>
      </c>
    </row>
    <row r="3" spans="1:3" ht="12.75">
      <c r="A3" t="s">
        <v>23</v>
      </c>
      <c r="B3">
        <v>24.377777777777776</v>
      </c>
      <c r="C3">
        <v>7.831431103656158</v>
      </c>
    </row>
    <row r="4" spans="1:3" ht="12.75">
      <c r="A4" t="s">
        <v>35</v>
      </c>
      <c r="B4">
        <v>21.155555555555562</v>
      </c>
      <c r="C4">
        <v>7.810120344654093</v>
      </c>
    </row>
    <row r="5" spans="1:3" ht="12.75">
      <c r="A5" t="s">
        <v>36</v>
      </c>
      <c r="B5">
        <v>27.244444444444444</v>
      </c>
      <c r="C5">
        <v>7.217893030378036</v>
      </c>
    </row>
    <row r="6" spans="1:3" ht="12.75">
      <c r="A6" t="s">
        <v>37</v>
      </c>
      <c r="B6">
        <v>28.288888888888877</v>
      </c>
      <c r="C6">
        <v>5.975792918943978</v>
      </c>
    </row>
    <row r="7" spans="1:3" ht="12.75">
      <c r="A7" t="s">
        <v>38</v>
      </c>
      <c r="B7">
        <v>23.955555555555552</v>
      </c>
      <c r="C7">
        <v>7.283092361314275</v>
      </c>
    </row>
    <row r="8" spans="2:3" ht="12.75">
      <c r="B8">
        <v>39.22222222222223</v>
      </c>
      <c r="C8">
        <v>7.213903523086793</v>
      </c>
    </row>
    <row r="9" spans="1:3" ht="12.75">
      <c r="A9" t="s">
        <v>83</v>
      </c>
      <c r="B9">
        <v>27.311111111111117</v>
      </c>
      <c r="C9">
        <v>7.172619092525731</v>
      </c>
    </row>
    <row r="10" spans="1:3" ht="12.75">
      <c r="A10" t="s">
        <v>97</v>
      </c>
      <c r="B10">
        <v>32.84444444444444</v>
      </c>
      <c r="C10">
        <v>8.02256917462331</v>
      </c>
    </row>
    <row r="11" spans="1:3" ht="12.75">
      <c r="A11" t="s">
        <v>109</v>
      </c>
      <c r="B11">
        <v>30.177777777777777</v>
      </c>
      <c r="C11">
        <v>5.851530059771037</v>
      </c>
    </row>
    <row r="12" spans="1:3" ht="12.75">
      <c r="A12" t="s">
        <v>121</v>
      </c>
      <c r="B12">
        <v>22.15555555555555</v>
      </c>
      <c r="C12">
        <v>5.931256020422485</v>
      </c>
    </row>
    <row r="13" spans="1:3" ht="12.75">
      <c r="A13" t="s">
        <v>133</v>
      </c>
      <c r="B13">
        <v>40.62222222222222</v>
      </c>
      <c r="C13">
        <v>5.682064641119334</v>
      </c>
    </row>
    <row r="14" spans="1:3" ht="12.75">
      <c r="A14" t="s">
        <v>145</v>
      </c>
      <c r="B14">
        <v>33.26666666666666</v>
      </c>
      <c r="C14">
        <v>8.661303701994395</v>
      </c>
    </row>
    <row r="15" spans="2:3" ht="12.75">
      <c r="B15">
        <v>42.17777777777776</v>
      </c>
      <c r="C15">
        <v>6.763165238289248</v>
      </c>
    </row>
    <row r="16" spans="1:3" ht="12.75">
      <c r="A16" t="s">
        <v>157</v>
      </c>
      <c r="B16">
        <v>35.755555555555546</v>
      </c>
      <c r="C16">
        <v>5.3135998564385165</v>
      </c>
    </row>
    <row r="17" spans="1:3" ht="12.75">
      <c r="A17" t="s">
        <v>171</v>
      </c>
      <c r="B17">
        <v>33.08888888888888</v>
      </c>
      <c r="C17">
        <v>7.786416558872433</v>
      </c>
    </row>
    <row r="18" spans="1:3" ht="12.75">
      <c r="A18" t="s">
        <v>183</v>
      </c>
      <c r="B18">
        <v>34.42222222222222</v>
      </c>
      <c r="C18">
        <v>7.1206769624833015</v>
      </c>
    </row>
    <row r="19" spans="1:3" ht="12.75">
      <c r="A19" t="s">
        <v>195</v>
      </c>
      <c r="B19">
        <v>24.48888888888889</v>
      </c>
      <c r="C19">
        <v>8.521689499107083</v>
      </c>
    </row>
    <row r="20" spans="1:3" ht="12.75">
      <c r="A20" t="s">
        <v>207</v>
      </c>
      <c r="B20">
        <v>37.17777777777776</v>
      </c>
      <c r="C20">
        <v>6.1875567541525305</v>
      </c>
    </row>
    <row r="21" spans="1:3" ht="12.75">
      <c r="A21" t="s">
        <v>208</v>
      </c>
      <c r="B21">
        <v>44.02222222222222</v>
      </c>
      <c r="C21">
        <v>4.624484683276461</v>
      </c>
    </row>
    <row r="22" spans="2:3" ht="12.75">
      <c r="B22">
        <v>42.55555555555556</v>
      </c>
      <c r="C22">
        <v>4.702782327108243</v>
      </c>
    </row>
    <row r="23" spans="1:3" ht="12.75">
      <c r="A23" t="s">
        <v>231</v>
      </c>
      <c r="B23">
        <v>39.95555555555555</v>
      </c>
      <c r="C23">
        <v>6.291970191354128</v>
      </c>
    </row>
    <row r="24" spans="1:3" ht="12.75">
      <c r="A24" t="s">
        <v>245</v>
      </c>
      <c r="B24">
        <v>33.866666666666674</v>
      </c>
      <c r="C24">
        <v>5.994694624112527</v>
      </c>
    </row>
    <row r="25" spans="1:3" ht="12.75">
      <c r="A25" t="s">
        <v>257</v>
      </c>
      <c r="B25">
        <v>36.46666666666666</v>
      </c>
      <c r="C25">
        <v>6.188699378706321</v>
      </c>
    </row>
    <row r="26" spans="1:3" ht="12.75">
      <c r="A26" t="s">
        <v>269</v>
      </c>
      <c r="B26">
        <v>40.111111111111136</v>
      </c>
      <c r="C26">
        <v>4.94617493267742</v>
      </c>
    </row>
    <row r="27" spans="1:3" ht="12.75">
      <c r="A27" t="s">
        <v>281</v>
      </c>
      <c r="B27">
        <v>39.8</v>
      </c>
      <c r="C27">
        <v>7.337946207587962</v>
      </c>
    </row>
    <row r="28" spans="1:3" ht="12.75">
      <c r="A28" t="s">
        <v>293</v>
      </c>
      <c r="B28">
        <v>46.24444444444445</v>
      </c>
      <c r="C28">
        <v>3.693701983570729</v>
      </c>
    </row>
    <row r="29" spans="2:3" ht="12.75">
      <c r="B29">
        <v>40.488888888888894</v>
      </c>
      <c r="C29">
        <v>5.735147704455326</v>
      </c>
    </row>
    <row r="30" spans="1:3" ht="12.75">
      <c r="A30" t="s">
        <v>305</v>
      </c>
      <c r="B30">
        <v>36.955555555555556</v>
      </c>
      <c r="C30">
        <v>8.358326157886886</v>
      </c>
    </row>
    <row r="31" spans="1:3" ht="12.75">
      <c r="A31" t="s">
        <v>318</v>
      </c>
      <c r="B31">
        <v>37.377777777777766</v>
      </c>
      <c r="C31">
        <v>6.343532457582608</v>
      </c>
    </row>
    <row r="32" spans="1:3" ht="12.75">
      <c r="A32" t="s">
        <v>330</v>
      </c>
      <c r="B32">
        <v>153.22222222222223</v>
      </c>
      <c r="C32">
        <v>31.7897130937959</v>
      </c>
    </row>
    <row r="33" spans="1:3" ht="12.75">
      <c r="A33" t="s">
        <v>342</v>
      </c>
      <c r="B33">
        <v>192.3333333333333</v>
      </c>
      <c r="C33">
        <v>28.103704058685604</v>
      </c>
    </row>
    <row r="34" spans="1:3" ht="12.75">
      <c r="A34" t="s">
        <v>355</v>
      </c>
      <c r="B34">
        <v>203.2</v>
      </c>
      <c r="C34">
        <v>30.56855187339373</v>
      </c>
    </row>
    <row r="35" spans="1:3" ht="12.75">
      <c r="A35" t="s">
        <v>367</v>
      </c>
      <c r="B35">
        <v>234.04444444444445</v>
      </c>
      <c r="C35">
        <v>23.145739403295202</v>
      </c>
    </row>
    <row r="36" spans="2:3" ht="12.75">
      <c r="B36">
        <v>240.97777777777773</v>
      </c>
      <c r="C36">
        <v>25.09843248354991</v>
      </c>
    </row>
    <row r="37" spans="2:3" ht="12.75">
      <c r="B37" s="6"/>
      <c r="C37" s="7"/>
    </row>
    <row r="38" spans="1:3" ht="12.75">
      <c r="A38" t="s">
        <v>468</v>
      </c>
      <c r="B38" s="6">
        <v>169.21691378363496</v>
      </c>
      <c r="C38" s="7">
        <v>37.71178524988933</v>
      </c>
    </row>
    <row r="39" spans="1:3" ht="12.75">
      <c r="A39" t="s">
        <v>469</v>
      </c>
      <c r="B39" s="6">
        <v>194.3294892915982</v>
      </c>
      <c r="C39" s="7">
        <v>31.173286556586174</v>
      </c>
    </row>
    <row r="40" spans="1:3" ht="12.75">
      <c r="A40" t="s">
        <v>470</v>
      </c>
      <c r="B40" s="6">
        <v>219.95991213618882</v>
      </c>
      <c r="C40" s="7">
        <v>26.905921501788526</v>
      </c>
    </row>
    <row r="41" spans="1:3" ht="12.75">
      <c r="A41" t="s">
        <v>471</v>
      </c>
      <c r="B41" s="6">
        <v>226.69851729818768</v>
      </c>
      <c r="C41" s="7">
        <v>24.16442628742481</v>
      </c>
    </row>
    <row r="42" spans="1:3" ht="13.5" thickBot="1">
      <c r="A42" t="s">
        <v>472</v>
      </c>
      <c r="B42" s="8">
        <v>228.02471169687</v>
      </c>
      <c r="C42" s="9">
        <v>28.647592461351266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  <row r="67" spans="2:3" ht="12.75">
      <c r="B67" s="10"/>
      <c r="C67" s="10"/>
    </row>
    <row r="68" spans="2:3" ht="12.75">
      <c r="B68" s="10"/>
      <c r="C68" s="10"/>
    </row>
    <row r="69" spans="2:3" ht="12.75">
      <c r="B69" s="10"/>
      <c r="C69" s="10"/>
    </row>
    <row r="70" spans="2:3" ht="12.75">
      <c r="B70" s="10"/>
      <c r="C70" s="10"/>
    </row>
    <row r="71" spans="2:3" ht="12.75">
      <c r="B71" s="10"/>
      <c r="C71" s="10"/>
    </row>
    <row r="72" spans="2:3" ht="12.75">
      <c r="B72" s="10"/>
      <c r="C72" s="10"/>
    </row>
    <row r="73" spans="2:3" ht="12.75">
      <c r="B73" s="10"/>
      <c r="C73" s="10"/>
    </row>
    <row r="74" spans="2:3" ht="12.75">
      <c r="B74" s="10"/>
      <c r="C74" s="10"/>
    </row>
    <row r="75" spans="2:3" ht="12.75">
      <c r="B75" s="10"/>
      <c r="C75" s="10"/>
    </row>
    <row r="76" spans="2:3" ht="12.75">
      <c r="B76" s="10"/>
      <c r="C76" s="10"/>
    </row>
    <row r="77" spans="2:3" ht="12.75">
      <c r="B77" s="10"/>
      <c r="C77" s="10"/>
    </row>
    <row r="78" spans="2:3" ht="12.75">
      <c r="B78" s="10"/>
      <c r="C78" s="10"/>
    </row>
    <row r="79" spans="2:3" ht="12.75">
      <c r="B79" s="10"/>
      <c r="C79" s="10"/>
    </row>
    <row r="80" spans="2:3" ht="12.75">
      <c r="B80" s="10"/>
      <c r="C80" s="10"/>
    </row>
    <row r="81" spans="2:3" ht="12.75">
      <c r="B81" s="10"/>
      <c r="C81" s="10"/>
    </row>
    <row r="82" spans="2:3" ht="12.75">
      <c r="B82" s="10"/>
      <c r="C82" s="10"/>
    </row>
    <row r="83" spans="2:3" ht="12.75">
      <c r="B83" s="10"/>
      <c r="C83" s="10"/>
    </row>
    <row r="84" spans="2:3" ht="12.75">
      <c r="B84" s="10"/>
      <c r="C84" s="10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55"/>
  <sheetViews>
    <sheetView workbookViewId="0" topLeftCell="AA15">
      <selection activeCell="D34" sqref="D34:AL34"/>
    </sheetView>
  </sheetViews>
  <sheetFormatPr defaultColWidth="9.140625" defaultRowHeight="12.75"/>
  <cols>
    <col min="1" max="1" width="5.140625" style="0" customWidth="1"/>
    <col min="2" max="2" width="8.28125" style="0" customWidth="1"/>
  </cols>
  <sheetData>
    <row r="1" spans="1:38" s="3" customFormat="1" ht="12.75">
      <c r="A1" s="3" t="s">
        <v>462</v>
      </c>
      <c r="B1" s="3" t="s">
        <v>463</v>
      </c>
      <c r="D1" s="3" t="s">
        <v>4</v>
      </c>
      <c r="E1" s="3" t="s">
        <v>23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83</v>
      </c>
      <c r="K1" s="3" t="s">
        <v>97</v>
      </c>
      <c r="L1" s="3" t="s">
        <v>109</v>
      </c>
      <c r="M1" s="3" t="s">
        <v>121</v>
      </c>
      <c r="N1" s="3" t="s">
        <v>133</v>
      </c>
      <c r="O1" s="3" t="s">
        <v>145</v>
      </c>
      <c r="P1" s="3" t="s">
        <v>157</v>
      </c>
      <c r="Q1" s="3" t="s">
        <v>171</v>
      </c>
      <c r="R1" s="3" t="s">
        <v>183</v>
      </c>
      <c r="S1" s="3" t="s">
        <v>195</v>
      </c>
      <c r="T1" s="3" t="s">
        <v>207</v>
      </c>
      <c r="U1" s="3" t="s">
        <v>208</v>
      </c>
      <c r="V1" s="3" t="s">
        <v>231</v>
      </c>
      <c r="W1" s="3" t="s">
        <v>245</v>
      </c>
      <c r="X1" s="3" t="s">
        <v>257</v>
      </c>
      <c r="Y1" s="3" t="s">
        <v>269</v>
      </c>
      <c r="Z1" s="3" t="s">
        <v>281</v>
      </c>
      <c r="AA1" s="3" t="s">
        <v>293</v>
      </c>
      <c r="AB1" s="3" t="s">
        <v>305</v>
      </c>
      <c r="AC1" s="3" t="s">
        <v>318</v>
      </c>
      <c r="AD1" s="3" t="s">
        <v>330</v>
      </c>
      <c r="AE1" s="3" t="s">
        <v>342</v>
      </c>
      <c r="AF1" s="3" t="s">
        <v>355</v>
      </c>
      <c r="AG1" s="3" t="s">
        <v>367</v>
      </c>
      <c r="AH1" s="3" t="s">
        <v>468</v>
      </c>
      <c r="AI1" s="3" t="s">
        <v>469</v>
      </c>
      <c r="AJ1" s="3" t="s">
        <v>470</v>
      </c>
      <c r="AK1" s="3" t="s">
        <v>471</v>
      </c>
      <c r="AL1" s="3" t="s">
        <v>472</v>
      </c>
    </row>
    <row r="2" spans="1:38" ht="12.75">
      <c r="A2">
        <v>1</v>
      </c>
      <c r="B2">
        <v>1</v>
      </c>
      <c r="C2" t="s">
        <v>464</v>
      </c>
      <c r="D2">
        <v>28.33333333333335</v>
      </c>
      <c r="E2">
        <v>29.316417910447782</v>
      </c>
      <c r="F2">
        <v>26.850746268656728</v>
      </c>
      <c r="G2">
        <v>29.04079601990053</v>
      </c>
      <c r="H2">
        <v>31.531343283582096</v>
      </c>
      <c r="I2">
        <v>24.865671641791028</v>
      </c>
      <c r="J2">
        <v>35.15920398009947</v>
      </c>
      <c r="K2">
        <v>32.77114427860699</v>
      </c>
      <c r="L2">
        <v>34.946268656716484</v>
      </c>
      <c r="M2">
        <v>30.049751243781134</v>
      </c>
      <c r="N2">
        <v>37.50248756218903</v>
      </c>
      <c r="O2">
        <v>37.6129353233831</v>
      </c>
      <c r="P2">
        <v>40.72736318407954</v>
      </c>
      <c r="Q2">
        <v>35.78805970149252</v>
      </c>
      <c r="R2">
        <v>35.3432835820896</v>
      </c>
      <c r="S2">
        <v>35.27761194029856</v>
      </c>
      <c r="T2">
        <v>38.52338308457715</v>
      </c>
      <c r="U2">
        <v>28.625870646766177</v>
      </c>
      <c r="V2">
        <v>32.28855721393039</v>
      </c>
      <c r="W2">
        <v>33.6487562189055</v>
      </c>
      <c r="X2">
        <v>36.99900497512427</v>
      </c>
      <c r="Y2">
        <v>30.104477611940315</v>
      </c>
      <c r="Z2">
        <v>29.23184079601988</v>
      </c>
      <c r="AA2">
        <v>32.47860696517408</v>
      </c>
      <c r="AB2">
        <v>37.59104477611935</v>
      </c>
      <c r="AC2">
        <v>29.54825870646765</v>
      </c>
      <c r="AD2">
        <v>36.78308457711442</v>
      </c>
      <c r="AE2">
        <v>34.697512437810936</v>
      </c>
      <c r="AF2">
        <v>28.863681592039825</v>
      </c>
      <c r="AG2">
        <v>29.044776119403007</v>
      </c>
      <c r="AH2">
        <v>169.93830845771163</v>
      </c>
      <c r="AI2">
        <v>208.04179104477603</v>
      </c>
      <c r="AJ2">
        <v>214.2855721393034</v>
      </c>
      <c r="AK2">
        <v>194.7512437810945</v>
      </c>
      <c r="AL2">
        <v>196.5283582089552</v>
      </c>
    </row>
    <row r="3" spans="3:38" ht="12.75">
      <c r="C3" t="s">
        <v>465</v>
      </c>
      <c r="D3">
        <v>1005</v>
      </c>
      <c r="E3">
        <v>1005</v>
      </c>
      <c r="F3">
        <v>1005</v>
      </c>
      <c r="G3">
        <v>1005</v>
      </c>
      <c r="H3">
        <v>1005</v>
      </c>
      <c r="I3">
        <v>1005</v>
      </c>
      <c r="J3">
        <v>1005</v>
      </c>
      <c r="K3">
        <v>1005</v>
      </c>
      <c r="L3">
        <v>1005</v>
      </c>
      <c r="M3">
        <v>1005</v>
      </c>
      <c r="N3">
        <v>1005</v>
      </c>
      <c r="O3">
        <v>1005</v>
      </c>
      <c r="P3">
        <v>1005</v>
      </c>
      <c r="Q3">
        <v>1005</v>
      </c>
      <c r="R3">
        <v>1005</v>
      </c>
      <c r="S3">
        <v>1005</v>
      </c>
      <c r="T3">
        <v>1005</v>
      </c>
      <c r="U3">
        <v>1005</v>
      </c>
      <c r="V3">
        <v>1005</v>
      </c>
      <c r="W3">
        <v>1005</v>
      </c>
      <c r="X3">
        <v>1005</v>
      </c>
      <c r="Y3">
        <v>1005</v>
      </c>
      <c r="Z3">
        <v>1005</v>
      </c>
      <c r="AA3">
        <v>1005</v>
      </c>
      <c r="AB3">
        <v>1005</v>
      </c>
      <c r="AC3">
        <v>1005</v>
      </c>
      <c r="AD3">
        <v>1005</v>
      </c>
      <c r="AE3">
        <v>1005</v>
      </c>
      <c r="AF3">
        <v>1005</v>
      </c>
      <c r="AG3">
        <v>1005</v>
      </c>
      <c r="AH3">
        <v>1005</v>
      </c>
      <c r="AI3">
        <v>1005</v>
      </c>
      <c r="AJ3">
        <v>1005</v>
      </c>
      <c r="AK3">
        <v>1005</v>
      </c>
      <c r="AL3">
        <v>1005</v>
      </c>
    </row>
    <row r="4" spans="3:38" ht="12.75">
      <c r="C4" t="s">
        <v>466</v>
      </c>
      <c r="D4">
        <v>7.365212009274892</v>
      </c>
      <c r="E4">
        <v>9.240122275479605</v>
      </c>
      <c r="F4">
        <v>9.498354436023595</v>
      </c>
      <c r="G4">
        <v>7.512229561935607</v>
      </c>
      <c r="H4">
        <v>6.094071860358254</v>
      </c>
      <c r="I4">
        <v>6.736271687413981</v>
      </c>
      <c r="J4">
        <v>8.148431726704532</v>
      </c>
      <c r="K4">
        <v>8.762206237670599</v>
      </c>
      <c r="L4">
        <v>7.869901973922296</v>
      </c>
      <c r="M4">
        <v>5.167465687480258</v>
      </c>
      <c r="N4">
        <v>7.638837374584767</v>
      </c>
      <c r="O4">
        <v>7.14675642032595</v>
      </c>
      <c r="P4">
        <v>6.448176609406209</v>
      </c>
      <c r="Q4">
        <v>7.596776465432878</v>
      </c>
      <c r="R4">
        <v>7.082367362285133</v>
      </c>
      <c r="S4">
        <v>6.1064222502104455</v>
      </c>
      <c r="T4">
        <v>7.556342188416215</v>
      </c>
      <c r="U4">
        <v>6.2670744748479725</v>
      </c>
      <c r="V4">
        <v>7.317522386195371</v>
      </c>
      <c r="W4">
        <v>7.058873858109013</v>
      </c>
      <c r="X4">
        <v>6.795753815823083</v>
      </c>
      <c r="Y4">
        <v>7.037324357615548</v>
      </c>
      <c r="Z4">
        <v>6.688351434760869</v>
      </c>
      <c r="AA4">
        <v>7.105549571349681</v>
      </c>
      <c r="AB4">
        <v>6.137933081496846</v>
      </c>
      <c r="AC4">
        <v>7.710712619229877</v>
      </c>
      <c r="AD4">
        <v>6.71107727604078</v>
      </c>
      <c r="AE4">
        <v>7.368775229815628</v>
      </c>
      <c r="AF4">
        <v>7.849704005008373</v>
      </c>
      <c r="AG4">
        <v>7.45991846741404</v>
      </c>
      <c r="AH4">
        <v>34.46558672720628</v>
      </c>
      <c r="AI4">
        <v>33.24525914702887</v>
      </c>
      <c r="AJ4">
        <v>26.779032366723563</v>
      </c>
      <c r="AK4">
        <v>29.85909490842403</v>
      </c>
      <c r="AL4">
        <v>33.218047610340875</v>
      </c>
    </row>
    <row r="5" spans="2:38" ht="12.75">
      <c r="B5">
        <v>2</v>
      </c>
      <c r="C5" t="s">
        <v>464</v>
      </c>
      <c r="D5">
        <v>28.249545178896316</v>
      </c>
      <c r="E5">
        <v>27.6306852637963</v>
      </c>
      <c r="F5">
        <v>27.384778653729562</v>
      </c>
      <c r="G5">
        <v>29.043359611886004</v>
      </c>
      <c r="H5">
        <v>32.00818677986656</v>
      </c>
      <c r="I5">
        <v>24.319587628866007</v>
      </c>
      <c r="J5">
        <v>34.201334141904205</v>
      </c>
      <c r="K5">
        <v>30.56882959369315</v>
      </c>
      <c r="L5">
        <v>34.438144329896936</v>
      </c>
      <c r="M5">
        <v>29.832322619769588</v>
      </c>
      <c r="N5">
        <v>35.517586416009756</v>
      </c>
      <c r="O5">
        <v>37.414796846573644</v>
      </c>
      <c r="P5">
        <v>41.105821710127444</v>
      </c>
      <c r="Q5">
        <v>38.24196482716788</v>
      </c>
      <c r="R5">
        <v>36.44360218314111</v>
      </c>
      <c r="S5">
        <v>35.33778047301406</v>
      </c>
      <c r="T5">
        <v>40.075197089145014</v>
      </c>
      <c r="U5">
        <v>29.467859308671937</v>
      </c>
      <c r="V5">
        <v>32.32716798059426</v>
      </c>
      <c r="W5">
        <v>34.6161309884778</v>
      </c>
      <c r="X5">
        <v>37.96058217101266</v>
      </c>
      <c r="Y5">
        <v>32.20921770770176</v>
      </c>
      <c r="Z5">
        <v>29.04639175257739</v>
      </c>
      <c r="AA5">
        <v>32.96270466949653</v>
      </c>
      <c r="AB5">
        <v>38.39993935718609</v>
      </c>
      <c r="AC5">
        <v>31.301394784717985</v>
      </c>
      <c r="AD5">
        <v>38.055791388720436</v>
      </c>
      <c r="AE5">
        <v>36.15736810187997</v>
      </c>
      <c r="AF5">
        <v>29.266221952698565</v>
      </c>
      <c r="AG5">
        <v>30.5688295936931</v>
      </c>
      <c r="AH5">
        <v>168.63614311704055</v>
      </c>
      <c r="AI5">
        <v>201.9730139478471</v>
      </c>
      <c r="AJ5">
        <v>220.67222559126776</v>
      </c>
      <c r="AK5">
        <v>199.1221952698604</v>
      </c>
      <c r="AL5">
        <v>203.74954517889608</v>
      </c>
    </row>
    <row r="6" spans="3:38" ht="12.75">
      <c r="C6" t="s">
        <v>465</v>
      </c>
      <c r="D6">
        <v>3298</v>
      </c>
      <c r="E6">
        <v>3298</v>
      </c>
      <c r="F6">
        <v>3298</v>
      </c>
      <c r="G6">
        <v>3298</v>
      </c>
      <c r="H6">
        <v>3298</v>
      </c>
      <c r="I6">
        <v>3298</v>
      </c>
      <c r="J6">
        <v>3298</v>
      </c>
      <c r="K6">
        <v>3298</v>
      </c>
      <c r="L6">
        <v>3298</v>
      </c>
      <c r="M6">
        <v>3298</v>
      </c>
      <c r="N6">
        <v>3298</v>
      </c>
      <c r="O6">
        <v>3298</v>
      </c>
      <c r="P6">
        <v>3298</v>
      </c>
      <c r="Q6">
        <v>3298</v>
      </c>
      <c r="R6">
        <v>3298</v>
      </c>
      <c r="S6">
        <v>3298</v>
      </c>
      <c r="T6">
        <v>3298</v>
      </c>
      <c r="U6">
        <v>3298</v>
      </c>
      <c r="V6">
        <v>3298</v>
      </c>
      <c r="W6">
        <v>3298</v>
      </c>
      <c r="X6">
        <v>3298</v>
      </c>
      <c r="Y6">
        <v>3298</v>
      </c>
      <c r="Z6">
        <v>3298</v>
      </c>
      <c r="AA6">
        <v>3298</v>
      </c>
      <c r="AB6">
        <v>3298</v>
      </c>
      <c r="AC6">
        <v>3298</v>
      </c>
      <c r="AD6">
        <v>3298</v>
      </c>
      <c r="AE6">
        <v>3298</v>
      </c>
      <c r="AF6">
        <v>3298</v>
      </c>
      <c r="AG6">
        <v>3298</v>
      </c>
      <c r="AH6">
        <v>3298</v>
      </c>
      <c r="AI6">
        <v>3298</v>
      </c>
      <c r="AJ6">
        <v>3298</v>
      </c>
      <c r="AK6">
        <v>3298</v>
      </c>
      <c r="AL6">
        <v>3298</v>
      </c>
    </row>
    <row r="7" spans="3:38" ht="12.75">
      <c r="C7" t="s">
        <v>466</v>
      </c>
      <c r="D7">
        <v>7.763794250104274</v>
      </c>
      <c r="E7">
        <v>9.439688904593226</v>
      </c>
      <c r="F7">
        <v>9.699186760033585</v>
      </c>
      <c r="G7">
        <v>7.604829005072419</v>
      </c>
      <c r="H7">
        <v>6.831539796368549</v>
      </c>
      <c r="I7">
        <v>7.143470044903333</v>
      </c>
      <c r="J7">
        <v>7.993558107957206</v>
      </c>
      <c r="K7">
        <v>8.655697702921758</v>
      </c>
      <c r="L7">
        <v>7.725733118099629</v>
      </c>
      <c r="M7">
        <v>5.530961037615036</v>
      </c>
      <c r="N7">
        <v>7.557473246847712</v>
      </c>
      <c r="O7">
        <v>7.020282542332953</v>
      </c>
      <c r="P7">
        <v>6.290945783780314</v>
      </c>
      <c r="Q7">
        <v>7.001427820668558</v>
      </c>
      <c r="R7">
        <v>6.8497902840463105</v>
      </c>
      <c r="S7">
        <v>6.459639106281232</v>
      </c>
      <c r="T7">
        <v>6.775156474938467</v>
      </c>
      <c r="U7">
        <v>7.2435237322079375</v>
      </c>
      <c r="V7">
        <v>7.769268721844345</v>
      </c>
      <c r="W7">
        <v>6.629270802386333</v>
      </c>
      <c r="X7">
        <v>6.46436009011357</v>
      </c>
      <c r="Y7">
        <v>6.901394842194993</v>
      </c>
      <c r="Z7">
        <v>6.977191100375157</v>
      </c>
      <c r="AA7">
        <v>6.7870331835152005</v>
      </c>
      <c r="AB7">
        <v>5.859011811552147</v>
      </c>
      <c r="AC7">
        <v>7.702624599154241</v>
      </c>
      <c r="AD7">
        <v>6.165243859120666</v>
      </c>
      <c r="AE7">
        <v>7.057099024022357</v>
      </c>
      <c r="AF7">
        <v>7.863258435264245</v>
      </c>
      <c r="AG7">
        <v>7.251721594559184</v>
      </c>
      <c r="AH7">
        <v>36.84811875181151</v>
      </c>
      <c r="AI7">
        <v>33.348749535996234</v>
      </c>
      <c r="AJ7">
        <v>26.59383827338689</v>
      </c>
      <c r="AK7">
        <v>29.015133926220635</v>
      </c>
      <c r="AL7">
        <v>30.97526640727153</v>
      </c>
    </row>
    <row r="8" spans="2:38" ht="12.75">
      <c r="B8">
        <v>3</v>
      </c>
      <c r="C8" t="s">
        <v>464</v>
      </c>
      <c r="D8">
        <v>27.622385747482596</v>
      </c>
      <c r="E8">
        <v>27.764910921766113</v>
      </c>
      <c r="F8">
        <v>26.216498838109995</v>
      </c>
      <c r="G8">
        <v>27.685515104570094</v>
      </c>
      <c r="H8">
        <v>32.15027110766843</v>
      </c>
      <c r="I8">
        <v>22.825716498838112</v>
      </c>
      <c r="J8">
        <v>33.91866769945774</v>
      </c>
      <c r="K8">
        <v>28.872192099147966</v>
      </c>
      <c r="L8">
        <v>35.01781564678551</v>
      </c>
      <c r="M8">
        <v>31.102633617350875</v>
      </c>
      <c r="N8">
        <v>33.09178931061194</v>
      </c>
      <c r="O8">
        <v>36.91402013942689</v>
      </c>
      <c r="P8">
        <v>39.70255615801714</v>
      </c>
      <c r="Q8">
        <v>38.07281177381888</v>
      </c>
      <c r="R8">
        <v>35.95739736638268</v>
      </c>
      <c r="S8">
        <v>36.13051897753672</v>
      </c>
      <c r="T8">
        <v>40.89852827265681</v>
      </c>
      <c r="U8">
        <v>28.373353989155692</v>
      </c>
      <c r="V8">
        <v>32.58094500387313</v>
      </c>
      <c r="W8">
        <v>35.981409759876044</v>
      </c>
      <c r="X8">
        <v>37.873741285825</v>
      </c>
      <c r="Y8">
        <v>33.67505809450035</v>
      </c>
      <c r="Z8">
        <v>28.81603408210692</v>
      </c>
      <c r="AA8">
        <v>32.64678543764515</v>
      </c>
      <c r="AB8">
        <v>40.05848179705649</v>
      </c>
      <c r="AC8">
        <v>33.29899302865987</v>
      </c>
      <c r="AD8">
        <v>39.35437645236249</v>
      </c>
      <c r="AE8">
        <v>38.556545313710195</v>
      </c>
      <c r="AF8">
        <v>32.184740511231645</v>
      </c>
      <c r="AG8">
        <v>32.56158017041044</v>
      </c>
      <c r="AH8">
        <v>164.26529821843548</v>
      </c>
      <c r="AI8">
        <v>198.91711851278103</v>
      </c>
      <c r="AJ8">
        <v>219.1351665375676</v>
      </c>
      <c r="AK8">
        <v>201.57397366382645</v>
      </c>
      <c r="AL8">
        <v>216.0147172734316</v>
      </c>
    </row>
    <row r="9" spans="3:38" ht="12.75">
      <c r="C9" t="s">
        <v>465</v>
      </c>
      <c r="D9">
        <v>2582</v>
      </c>
      <c r="E9">
        <v>2582</v>
      </c>
      <c r="F9">
        <v>2582</v>
      </c>
      <c r="G9">
        <v>2582</v>
      </c>
      <c r="H9">
        <v>2582</v>
      </c>
      <c r="I9">
        <v>2582</v>
      </c>
      <c r="J9">
        <v>2582</v>
      </c>
      <c r="K9">
        <v>2582</v>
      </c>
      <c r="L9">
        <v>2582</v>
      </c>
      <c r="M9">
        <v>2582</v>
      </c>
      <c r="N9">
        <v>2582</v>
      </c>
      <c r="O9">
        <v>2582</v>
      </c>
      <c r="P9">
        <v>2582</v>
      </c>
      <c r="Q9">
        <v>2582</v>
      </c>
      <c r="R9">
        <v>2582</v>
      </c>
      <c r="S9">
        <v>2582</v>
      </c>
      <c r="T9">
        <v>2582</v>
      </c>
      <c r="U9">
        <v>2582</v>
      </c>
      <c r="V9">
        <v>2582</v>
      </c>
      <c r="W9">
        <v>2582</v>
      </c>
      <c r="X9">
        <v>2582</v>
      </c>
      <c r="Y9">
        <v>2582</v>
      </c>
      <c r="Z9">
        <v>2582</v>
      </c>
      <c r="AA9">
        <v>2582</v>
      </c>
      <c r="AB9">
        <v>2582</v>
      </c>
      <c r="AC9">
        <v>2582</v>
      </c>
      <c r="AD9">
        <v>2582</v>
      </c>
      <c r="AE9">
        <v>2582</v>
      </c>
      <c r="AF9">
        <v>2582</v>
      </c>
      <c r="AG9">
        <v>2582</v>
      </c>
      <c r="AH9">
        <v>2582</v>
      </c>
      <c r="AI9">
        <v>2582</v>
      </c>
      <c r="AJ9">
        <v>2582</v>
      </c>
      <c r="AK9">
        <v>2582</v>
      </c>
      <c r="AL9">
        <v>2582</v>
      </c>
    </row>
    <row r="10" spans="3:38" ht="12.75">
      <c r="C10" t="s">
        <v>466</v>
      </c>
      <c r="D10">
        <v>7.929191333602695</v>
      </c>
      <c r="E10">
        <v>9.234814040575522</v>
      </c>
      <c r="F10">
        <v>9.592228086058906</v>
      </c>
      <c r="G10">
        <v>7.7388266248826385</v>
      </c>
      <c r="H10">
        <v>7.016714831350654</v>
      </c>
      <c r="I10">
        <v>7.378502456355305</v>
      </c>
      <c r="J10">
        <v>8.310445857556015</v>
      </c>
      <c r="K10">
        <v>8.550278025725813</v>
      </c>
      <c r="L10">
        <v>7.633029952350914</v>
      </c>
      <c r="M10">
        <v>5.921735523017954</v>
      </c>
      <c r="N10">
        <v>7.595631963553745</v>
      </c>
      <c r="O10">
        <v>6.963315411159098</v>
      </c>
      <c r="P10">
        <v>6.548231425666808</v>
      </c>
      <c r="Q10">
        <v>6.9319018756421045</v>
      </c>
      <c r="R10">
        <v>6.634339234233825</v>
      </c>
      <c r="S10">
        <v>6.698609821385276</v>
      </c>
      <c r="T10">
        <v>6.638954185140073</v>
      </c>
      <c r="U10">
        <v>7.919883773799302</v>
      </c>
      <c r="V10">
        <v>7.821145363577773</v>
      </c>
      <c r="W10">
        <v>6.5714888995881005</v>
      </c>
      <c r="X10">
        <v>6.3694483285862615</v>
      </c>
      <c r="Y10">
        <v>6.809421355343564</v>
      </c>
      <c r="Z10">
        <v>6.959773055754185</v>
      </c>
      <c r="AA10">
        <v>6.9865057378549595</v>
      </c>
      <c r="AB10">
        <v>5.666782607917393</v>
      </c>
      <c r="AC10">
        <v>8.030771345787418</v>
      </c>
      <c r="AD10">
        <v>5.83469646962989</v>
      </c>
      <c r="AE10">
        <v>6.663705914474778</v>
      </c>
      <c r="AF10">
        <v>8.231324271015433</v>
      </c>
      <c r="AG10">
        <v>7.176571636543322</v>
      </c>
      <c r="AH10">
        <v>38.26451742249303</v>
      </c>
      <c r="AI10">
        <v>33.93477952306815</v>
      </c>
      <c r="AJ10">
        <v>26.91505016112107</v>
      </c>
      <c r="AK10">
        <v>27.89082726032846</v>
      </c>
      <c r="AL10">
        <v>30.620962302480866</v>
      </c>
    </row>
    <row r="11" spans="2:38" ht="12.75">
      <c r="B11">
        <v>4</v>
      </c>
      <c r="C11" t="s">
        <v>464</v>
      </c>
      <c r="D11">
        <v>26.824210526315767</v>
      </c>
      <c r="E11">
        <v>27.325263157894764</v>
      </c>
      <c r="F11">
        <v>24.87157894736841</v>
      </c>
      <c r="G11">
        <v>26.936842105263164</v>
      </c>
      <c r="H11">
        <v>30.776842105263178</v>
      </c>
      <c r="I11">
        <v>22.244210526315765</v>
      </c>
      <c r="J11">
        <v>34.043157894736886</v>
      </c>
      <c r="K11">
        <v>26.9915789473684</v>
      </c>
      <c r="L11">
        <v>35.01157894736847</v>
      </c>
      <c r="M11">
        <v>30.9884210526316</v>
      </c>
      <c r="N11">
        <v>28.94526315789472</v>
      </c>
      <c r="O11">
        <v>36.13789473684204</v>
      </c>
      <c r="P11">
        <v>38.095789473684206</v>
      </c>
      <c r="Q11">
        <v>38.23157894736837</v>
      </c>
      <c r="R11">
        <v>35.85263157894734</v>
      </c>
      <c r="S11">
        <v>35.357894736842056</v>
      </c>
      <c r="T11">
        <v>39.71368421052629</v>
      </c>
      <c r="U11">
        <v>27.672631578947367</v>
      </c>
      <c r="V11">
        <v>34.28210526315792</v>
      </c>
      <c r="W11">
        <v>37.27368421052637</v>
      </c>
      <c r="X11">
        <v>38.57789473684214</v>
      </c>
      <c r="Y11">
        <v>34.97157894736834</v>
      </c>
      <c r="Z11">
        <v>30.29368421052634</v>
      </c>
      <c r="AA11">
        <v>34.38315789473693</v>
      </c>
      <c r="AB11">
        <v>40.57157894736853</v>
      </c>
      <c r="AC11">
        <v>34.588421052631574</v>
      </c>
      <c r="AD11">
        <v>41.31157894736849</v>
      </c>
      <c r="AE11">
        <v>39.29578947368426</v>
      </c>
      <c r="AF11">
        <v>33.40526315789474</v>
      </c>
      <c r="AG11">
        <v>34.72421052631579</v>
      </c>
      <c r="AH11">
        <v>158.97894736842093</v>
      </c>
      <c r="AI11">
        <v>192.11789473684198</v>
      </c>
      <c r="AJ11">
        <v>214.92421052631587</v>
      </c>
      <c r="AK11">
        <v>209.78210526315775</v>
      </c>
      <c r="AL11">
        <v>223.896842105263</v>
      </c>
    </row>
    <row r="12" spans="3:38" ht="12.75">
      <c r="C12" t="s">
        <v>465</v>
      </c>
      <c r="D12">
        <v>950</v>
      </c>
      <c r="E12">
        <v>950</v>
      </c>
      <c r="F12">
        <v>950</v>
      </c>
      <c r="G12">
        <v>950</v>
      </c>
      <c r="H12">
        <v>950</v>
      </c>
      <c r="I12">
        <v>950</v>
      </c>
      <c r="J12">
        <v>950</v>
      </c>
      <c r="K12">
        <v>950</v>
      </c>
      <c r="L12">
        <v>950</v>
      </c>
      <c r="M12">
        <v>950</v>
      </c>
      <c r="N12">
        <v>950</v>
      </c>
      <c r="O12">
        <v>950</v>
      </c>
      <c r="P12">
        <v>950</v>
      </c>
      <c r="Q12">
        <v>950</v>
      </c>
      <c r="R12">
        <v>950</v>
      </c>
      <c r="S12">
        <v>950</v>
      </c>
      <c r="T12">
        <v>950</v>
      </c>
      <c r="U12">
        <v>950</v>
      </c>
      <c r="V12">
        <v>950</v>
      </c>
      <c r="W12">
        <v>950</v>
      </c>
      <c r="X12">
        <v>950</v>
      </c>
      <c r="Y12">
        <v>950</v>
      </c>
      <c r="Z12">
        <v>950</v>
      </c>
      <c r="AA12">
        <v>950</v>
      </c>
      <c r="AB12">
        <v>950</v>
      </c>
      <c r="AC12">
        <v>950</v>
      </c>
      <c r="AD12">
        <v>950</v>
      </c>
      <c r="AE12">
        <v>950</v>
      </c>
      <c r="AF12">
        <v>950</v>
      </c>
      <c r="AG12">
        <v>950</v>
      </c>
      <c r="AH12">
        <v>950</v>
      </c>
      <c r="AI12">
        <v>950</v>
      </c>
      <c r="AJ12">
        <v>950</v>
      </c>
      <c r="AK12">
        <v>950</v>
      </c>
      <c r="AL12">
        <v>950</v>
      </c>
    </row>
    <row r="13" spans="3:38" ht="12.75">
      <c r="C13" t="s">
        <v>466</v>
      </c>
      <c r="D13">
        <v>7.826466348796621</v>
      </c>
      <c r="E13">
        <v>8.94595019866635</v>
      </c>
      <c r="F13">
        <v>9.216534177560003</v>
      </c>
      <c r="G13">
        <v>7.360662862319179</v>
      </c>
      <c r="H13">
        <v>6.817250984570993</v>
      </c>
      <c r="I13">
        <v>7.219525039027219</v>
      </c>
      <c r="J13">
        <v>8.17441783752331</v>
      </c>
      <c r="K13">
        <v>7.861547762757055</v>
      </c>
      <c r="L13">
        <v>7.419740751919111</v>
      </c>
      <c r="M13">
        <v>5.852135923741537</v>
      </c>
      <c r="N13">
        <v>7.2031454378156985</v>
      </c>
      <c r="O13">
        <v>7.016234057325906</v>
      </c>
      <c r="P13">
        <v>6.893765846224081</v>
      </c>
      <c r="Q13">
        <v>7.163236889203959</v>
      </c>
      <c r="R13">
        <v>6.546853781577674</v>
      </c>
      <c r="S13">
        <v>6.925184699995772</v>
      </c>
      <c r="T13">
        <v>6.999933923010662</v>
      </c>
      <c r="U13">
        <v>8.039364979525939</v>
      </c>
      <c r="V13">
        <v>7.589049553041419</v>
      </c>
      <c r="W13">
        <v>6.202827638388182</v>
      </c>
      <c r="X13">
        <v>6.49290248714389</v>
      </c>
      <c r="Y13">
        <v>6.799106789999062</v>
      </c>
      <c r="Z13">
        <v>6.475621960377471</v>
      </c>
      <c r="AA13">
        <v>6.724640574795448</v>
      </c>
      <c r="AB13">
        <v>5.368863186883423</v>
      </c>
      <c r="AC13">
        <v>8.076691974266781</v>
      </c>
      <c r="AD13">
        <v>5.381129717880085</v>
      </c>
      <c r="AE13">
        <v>6.221743980932727</v>
      </c>
      <c r="AF13">
        <v>8.043544144652016</v>
      </c>
      <c r="AG13">
        <v>6.699145405596629</v>
      </c>
      <c r="AH13">
        <v>36.62335822531943</v>
      </c>
      <c r="AI13">
        <v>31.797217004980592</v>
      </c>
      <c r="AJ13">
        <v>28.707465776605176</v>
      </c>
      <c r="AK13">
        <v>27.419311566394217</v>
      </c>
      <c r="AL13">
        <v>28.890401717666194</v>
      </c>
    </row>
    <row r="14" spans="2:38" ht="12.75">
      <c r="B14">
        <v>5</v>
      </c>
      <c r="C14" t="s">
        <v>464</v>
      </c>
      <c r="D14">
        <v>27.416666666666664</v>
      </c>
      <c r="E14">
        <v>27.95833333333333</v>
      </c>
      <c r="F14">
        <v>23.166666666666668</v>
      </c>
      <c r="G14">
        <v>27.75</v>
      </c>
      <c r="H14">
        <v>30.375</v>
      </c>
      <c r="I14">
        <v>24.91666666666667</v>
      </c>
      <c r="J14">
        <v>35.54166666666667</v>
      </c>
      <c r="K14">
        <v>26.916666666666664</v>
      </c>
      <c r="L14">
        <v>33.91666666666668</v>
      </c>
      <c r="M14">
        <v>31.458333333333336</v>
      </c>
      <c r="N14">
        <v>28.625</v>
      </c>
      <c r="O14">
        <v>33.583333333333336</v>
      </c>
      <c r="P14">
        <v>36.416666666666664</v>
      </c>
      <c r="Q14">
        <v>35.25</v>
      </c>
      <c r="R14">
        <v>31.29166666666666</v>
      </c>
      <c r="S14">
        <v>34.08333333333333</v>
      </c>
      <c r="T14">
        <v>34</v>
      </c>
      <c r="U14">
        <v>26.583333333333332</v>
      </c>
      <c r="V14">
        <v>33.333333333333336</v>
      </c>
      <c r="W14">
        <v>36</v>
      </c>
      <c r="X14">
        <v>35.95833333333333</v>
      </c>
      <c r="Y14">
        <v>33.375</v>
      </c>
      <c r="Z14">
        <v>30.375</v>
      </c>
      <c r="AA14">
        <v>30.791666666666668</v>
      </c>
      <c r="AB14">
        <v>38</v>
      </c>
      <c r="AC14">
        <v>33.375</v>
      </c>
      <c r="AD14">
        <v>39.04166666666667</v>
      </c>
      <c r="AE14">
        <v>37.583333333333336</v>
      </c>
      <c r="AF14">
        <v>34.458333333333336</v>
      </c>
      <c r="AG14">
        <v>35</v>
      </c>
      <c r="AH14">
        <v>161.58333333333334</v>
      </c>
      <c r="AI14">
        <v>190.04166666666669</v>
      </c>
      <c r="AJ14">
        <v>197.625</v>
      </c>
      <c r="AK14">
        <v>199.83333333333331</v>
      </c>
      <c r="AL14">
        <v>217.45833333333337</v>
      </c>
    </row>
    <row r="15" spans="3:38" ht="12.75">
      <c r="C15" t="s">
        <v>465</v>
      </c>
      <c r="D15">
        <v>24</v>
      </c>
      <c r="E15">
        <v>24</v>
      </c>
      <c r="F15">
        <v>24</v>
      </c>
      <c r="G15">
        <v>24</v>
      </c>
      <c r="H15">
        <v>24</v>
      </c>
      <c r="I15">
        <v>24</v>
      </c>
      <c r="J15">
        <v>24</v>
      </c>
      <c r="K15">
        <v>24</v>
      </c>
      <c r="L15">
        <v>24</v>
      </c>
      <c r="M15">
        <v>24</v>
      </c>
      <c r="N15">
        <v>24</v>
      </c>
      <c r="O15">
        <v>24</v>
      </c>
      <c r="P15">
        <v>24</v>
      </c>
      <c r="Q15">
        <v>24</v>
      </c>
      <c r="R15">
        <v>24</v>
      </c>
      <c r="S15">
        <v>24</v>
      </c>
      <c r="T15">
        <v>24</v>
      </c>
      <c r="U15">
        <v>24</v>
      </c>
      <c r="V15">
        <v>24</v>
      </c>
      <c r="W15">
        <v>24</v>
      </c>
      <c r="X15">
        <v>24</v>
      </c>
      <c r="Y15">
        <v>24</v>
      </c>
      <c r="Z15">
        <v>24</v>
      </c>
      <c r="AA15">
        <v>24</v>
      </c>
      <c r="AB15">
        <v>24</v>
      </c>
      <c r="AC15">
        <v>24</v>
      </c>
      <c r="AD15">
        <v>24</v>
      </c>
      <c r="AE15">
        <v>24</v>
      </c>
      <c r="AF15">
        <v>24</v>
      </c>
      <c r="AG15">
        <v>24</v>
      </c>
      <c r="AH15">
        <v>24</v>
      </c>
      <c r="AI15">
        <v>24</v>
      </c>
      <c r="AJ15">
        <v>24</v>
      </c>
      <c r="AK15">
        <v>24</v>
      </c>
      <c r="AL15">
        <v>24</v>
      </c>
    </row>
    <row r="16" spans="3:38" ht="12.75">
      <c r="C16" t="s">
        <v>466</v>
      </c>
      <c r="D16">
        <v>8.637213050247302</v>
      </c>
      <c r="E16">
        <v>11.003869543371373</v>
      </c>
      <c r="F16">
        <v>11.544494892321646</v>
      </c>
      <c r="G16">
        <v>8.945487081787933</v>
      </c>
      <c r="H16">
        <v>9.3845965376202</v>
      </c>
      <c r="I16">
        <v>10.10775280003754</v>
      </c>
      <c r="J16">
        <v>10.550001717150764</v>
      </c>
      <c r="K16">
        <v>9.412834284919835</v>
      </c>
      <c r="L16">
        <v>10.129237349147383</v>
      </c>
      <c r="M16">
        <v>5.808383496342137</v>
      </c>
      <c r="N16">
        <v>9.164261871649778</v>
      </c>
      <c r="O16">
        <v>8.484854366645806</v>
      </c>
      <c r="P16">
        <v>6.83289146680243</v>
      </c>
      <c r="Q16">
        <v>11.314669201105032</v>
      </c>
      <c r="R16">
        <v>7.821259582015889</v>
      </c>
      <c r="S16">
        <v>6.723848966740422</v>
      </c>
      <c r="T16">
        <v>9.573514188271904</v>
      </c>
      <c r="U16">
        <v>6.807391549642559</v>
      </c>
      <c r="V16">
        <v>10.192352916329698</v>
      </c>
      <c r="W16">
        <v>8.091863868699548</v>
      </c>
      <c r="X16">
        <v>9.355208577911657</v>
      </c>
      <c r="Y16">
        <v>9.832565678707004</v>
      </c>
      <c r="Z16">
        <v>7.856387597805783</v>
      </c>
      <c r="AA16">
        <v>7.740234614277396</v>
      </c>
      <c r="AB16">
        <v>10.172426498607164</v>
      </c>
      <c r="AC16">
        <v>8.32394398577146</v>
      </c>
      <c r="AD16">
        <v>10.123065211454596</v>
      </c>
      <c r="AE16">
        <v>9.412834284919837</v>
      </c>
      <c r="AF16">
        <v>10.202212746631792</v>
      </c>
      <c r="AG16">
        <v>9.079360253272014</v>
      </c>
      <c r="AH16">
        <v>50.61956716241403</v>
      </c>
      <c r="AI16">
        <v>38.03142769807127</v>
      </c>
      <c r="AJ16">
        <v>36.089035429904044</v>
      </c>
      <c r="AK16">
        <v>41.45890229745772</v>
      </c>
      <c r="AL16">
        <v>49.37696978275941</v>
      </c>
    </row>
    <row r="17" spans="2:38" ht="12.75">
      <c r="B17" t="s">
        <v>467</v>
      </c>
      <c r="C17" t="s">
        <v>464</v>
      </c>
      <c r="D17">
        <v>27.87937396615342</v>
      </c>
      <c r="E17">
        <v>27.85443440641301</v>
      </c>
      <c r="F17">
        <v>26.615981677058095</v>
      </c>
      <c r="G17">
        <v>28.338338210968324</v>
      </c>
      <c r="H17">
        <v>31.84005598676677</v>
      </c>
      <c r="I17">
        <v>23.64957373711662</v>
      </c>
      <c r="J17">
        <v>34.21593077999755</v>
      </c>
      <c r="K17">
        <v>29.849471942995315</v>
      </c>
      <c r="L17">
        <v>34.761292785341624</v>
      </c>
      <c r="M17">
        <v>30.422191118462916</v>
      </c>
      <c r="N17">
        <v>34.15892607201935</v>
      </c>
      <c r="O17">
        <v>37.10955592314546</v>
      </c>
      <c r="P17">
        <v>40.218221147728705</v>
      </c>
      <c r="Q17">
        <v>37.86219620816907</v>
      </c>
      <c r="R17">
        <v>36.055986766764086</v>
      </c>
      <c r="S17">
        <v>35.589133477541615</v>
      </c>
      <c r="T17">
        <v>40.08499809136028</v>
      </c>
      <c r="U17">
        <v>28.774780506425838</v>
      </c>
      <c r="V17">
        <v>32.64499300165429</v>
      </c>
      <c r="W17">
        <v>35.26644611273713</v>
      </c>
      <c r="X17">
        <v>37.87759256902905</v>
      </c>
      <c r="Y17">
        <v>32.75912966026199</v>
      </c>
      <c r="Z17">
        <v>29.149255630487392</v>
      </c>
      <c r="AA17">
        <v>32.962081689782565</v>
      </c>
      <c r="AB17">
        <v>39.10268481995159</v>
      </c>
      <c r="AC17">
        <v>32.13716757857242</v>
      </c>
      <c r="AD17">
        <v>38.71624888662681</v>
      </c>
      <c r="AE17">
        <v>37.14263901259714</v>
      </c>
      <c r="AF17">
        <v>30.68978241506549</v>
      </c>
      <c r="AG17">
        <v>31.54447130678196</v>
      </c>
      <c r="AH17">
        <v>166.17775798447636</v>
      </c>
      <c r="AI17">
        <v>200.51736862196216</v>
      </c>
      <c r="AJ17">
        <v>218.58531619799024</v>
      </c>
      <c r="AK17">
        <v>200.65949866395243</v>
      </c>
      <c r="AL17">
        <v>209.33299401959556</v>
      </c>
    </row>
    <row r="18" spans="3:38" ht="12.75">
      <c r="C18" t="s">
        <v>465</v>
      </c>
      <c r="D18">
        <v>7859</v>
      </c>
      <c r="E18">
        <v>7859</v>
      </c>
      <c r="F18">
        <v>7859</v>
      </c>
      <c r="G18">
        <v>7859</v>
      </c>
      <c r="H18">
        <v>7859</v>
      </c>
      <c r="I18">
        <v>7859</v>
      </c>
      <c r="J18">
        <v>7859</v>
      </c>
      <c r="K18">
        <v>7859</v>
      </c>
      <c r="L18">
        <v>7859</v>
      </c>
      <c r="M18">
        <v>7859</v>
      </c>
      <c r="N18">
        <v>7859</v>
      </c>
      <c r="O18">
        <v>7859</v>
      </c>
      <c r="P18">
        <v>7859</v>
      </c>
      <c r="Q18">
        <v>7859</v>
      </c>
      <c r="R18">
        <v>7859</v>
      </c>
      <c r="S18">
        <v>7859</v>
      </c>
      <c r="T18">
        <v>7859</v>
      </c>
      <c r="U18">
        <v>7859</v>
      </c>
      <c r="V18">
        <v>7859</v>
      </c>
      <c r="W18">
        <v>7859</v>
      </c>
      <c r="X18">
        <v>7859</v>
      </c>
      <c r="Y18">
        <v>7859</v>
      </c>
      <c r="Z18">
        <v>7859</v>
      </c>
      <c r="AA18">
        <v>7859</v>
      </c>
      <c r="AB18">
        <v>7859</v>
      </c>
      <c r="AC18">
        <v>7859</v>
      </c>
      <c r="AD18">
        <v>7859</v>
      </c>
      <c r="AE18">
        <v>7859</v>
      </c>
      <c r="AF18">
        <v>7859</v>
      </c>
      <c r="AG18">
        <v>7859</v>
      </c>
      <c r="AH18">
        <v>7859</v>
      </c>
      <c r="AI18">
        <v>7859</v>
      </c>
      <c r="AJ18">
        <v>7859</v>
      </c>
      <c r="AK18">
        <v>7859</v>
      </c>
      <c r="AL18">
        <v>7859</v>
      </c>
    </row>
    <row r="19" spans="3:38" ht="12.75">
      <c r="C19" t="s">
        <v>466</v>
      </c>
      <c r="D19">
        <v>7.792858215063376</v>
      </c>
      <c r="E19">
        <v>9.309006748195007</v>
      </c>
      <c r="F19">
        <v>9.621846117865163</v>
      </c>
      <c r="G19">
        <v>7.653389106307895</v>
      </c>
      <c r="H19">
        <v>6.824006088499063</v>
      </c>
      <c r="I19">
        <v>7.247619439360629</v>
      </c>
      <c r="J19">
        <v>8.156263416392347</v>
      </c>
      <c r="K19">
        <v>8.695778262835745</v>
      </c>
      <c r="L19">
        <v>7.689062558724576</v>
      </c>
      <c r="M19">
        <v>5.688386961976618</v>
      </c>
      <c r="N19">
        <v>7.927150664355318</v>
      </c>
      <c r="O19">
        <v>7.037212222200747</v>
      </c>
      <c r="P19">
        <v>6.551135572427372</v>
      </c>
      <c r="Q19">
        <v>7.138485402904001</v>
      </c>
      <c r="R19">
        <v>6.790631092287221</v>
      </c>
      <c r="S19">
        <v>6.563745725844975</v>
      </c>
      <c r="T19">
        <v>6.919300133603595</v>
      </c>
      <c r="U19">
        <v>7.482969222907887</v>
      </c>
      <c r="V19">
        <v>7.7397830459054795</v>
      </c>
      <c r="W19">
        <v>6.707957896388518</v>
      </c>
      <c r="X19">
        <v>6.502209465030514</v>
      </c>
      <c r="Y19">
        <v>7.021682526904658</v>
      </c>
      <c r="Z19">
        <v>6.892051363426624</v>
      </c>
      <c r="AA19">
        <v>6.911437548915712</v>
      </c>
      <c r="AB19">
        <v>5.88322926033732</v>
      </c>
      <c r="AC19">
        <v>8.004930821286877</v>
      </c>
      <c r="AD19">
        <v>6.187957366342592</v>
      </c>
      <c r="AE19">
        <v>7.052859194205971</v>
      </c>
      <c r="AF19">
        <v>8.193539608238618</v>
      </c>
      <c r="AG19">
        <v>7.385773982958405</v>
      </c>
      <c r="AH19">
        <v>37.19860414970764</v>
      </c>
      <c r="AI19">
        <v>33.61920964587695</v>
      </c>
      <c r="AJ19">
        <v>27.145769287541384</v>
      </c>
      <c r="AK19">
        <v>28.88370415642659</v>
      </c>
      <c r="AL19">
        <v>32.156300871733706</v>
      </c>
    </row>
    <row r="20" spans="1:38" ht="12.75">
      <c r="A20">
        <v>2</v>
      </c>
      <c r="B20">
        <v>1</v>
      </c>
      <c r="C20" t="s">
        <v>464</v>
      </c>
      <c r="D20">
        <v>31.35971563981037</v>
      </c>
      <c r="E20">
        <v>31.690047393364914</v>
      </c>
      <c r="F20">
        <v>28.2009478672986</v>
      </c>
      <c r="G20">
        <v>29.58199052132699</v>
      </c>
      <c r="H20">
        <v>32.96018957345975</v>
      </c>
      <c r="I20">
        <v>28.331753554502374</v>
      </c>
      <c r="J20">
        <v>36.94028436018953</v>
      </c>
      <c r="K20">
        <v>34.81611374407588</v>
      </c>
      <c r="L20">
        <v>35.657819905213294</v>
      </c>
      <c r="M20">
        <v>31.125118483412333</v>
      </c>
      <c r="N20">
        <v>37.54218009478673</v>
      </c>
      <c r="O20">
        <v>40.03744075829375</v>
      </c>
      <c r="P20">
        <v>41.973459715639805</v>
      </c>
      <c r="Q20">
        <v>41.64265402843597</v>
      </c>
      <c r="R20">
        <v>38.93554502369672</v>
      </c>
      <c r="S20">
        <v>36.05639810426537</v>
      </c>
      <c r="T20">
        <v>38.478199052132624</v>
      </c>
      <c r="U20">
        <v>29.857819905213283</v>
      </c>
      <c r="V20">
        <v>33.81895734597159</v>
      </c>
      <c r="W20">
        <v>36.258767772511874</v>
      </c>
      <c r="X20">
        <v>39.89146919431276</v>
      </c>
      <c r="Y20">
        <v>32.0412322274881</v>
      </c>
      <c r="Z20">
        <v>30.65639810426542</v>
      </c>
      <c r="AA20">
        <v>35.679146919431254</v>
      </c>
      <c r="AB20">
        <v>37.317061611374406</v>
      </c>
      <c r="AC20">
        <v>29.545971563981045</v>
      </c>
      <c r="AD20">
        <v>37.963033175355434</v>
      </c>
      <c r="AE20">
        <v>36.68436018957345</v>
      </c>
      <c r="AF20">
        <v>29.747393364928886</v>
      </c>
      <c r="AG20">
        <v>28.626066350710893</v>
      </c>
      <c r="AH20">
        <v>182.12464454976356</v>
      </c>
      <c r="AI20">
        <v>216.11895734597167</v>
      </c>
      <c r="AJ20">
        <v>226.94407582938385</v>
      </c>
      <c r="AK20">
        <v>208.34597156398098</v>
      </c>
      <c r="AL20">
        <v>199.88388625592384</v>
      </c>
    </row>
    <row r="21" spans="3:38" ht="12.75">
      <c r="C21" t="s">
        <v>465</v>
      </c>
      <c r="D21">
        <v>2110</v>
      </c>
      <c r="E21">
        <v>2110</v>
      </c>
      <c r="F21">
        <v>2110</v>
      </c>
      <c r="G21">
        <v>2110</v>
      </c>
      <c r="H21">
        <v>2110</v>
      </c>
      <c r="I21">
        <v>2110</v>
      </c>
      <c r="J21">
        <v>2110</v>
      </c>
      <c r="K21">
        <v>2110</v>
      </c>
      <c r="L21">
        <v>2110</v>
      </c>
      <c r="M21">
        <v>2110</v>
      </c>
      <c r="N21">
        <v>2110</v>
      </c>
      <c r="O21">
        <v>2110</v>
      </c>
      <c r="P21">
        <v>2110</v>
      </c>
      <c r="Q21">
        <v>2110</v>
      </c>
      <c r="R21">
        <v>2110</v>
      </c>
      <c r="S21">
        <v>2110</v>
      </c>
      <c r="T21">
        <v>2110</v>
      </c>
      <c r="U21">
        <v>2110</v>
      </c>
      <c r="V21">
        <v>2110</v>
      </c>
      <c r="W21">
        <v>2110</v>
      </c>
      <c r="X21">
        <v>2110</v>
      </c>
      <c r="Y21">
        <v>2110</v>
      </c>
      <c r="Z21">
        <v>2110</v>
      </c>
      <c r="AA21">
        <v>2110</v>
      </c>
      <c r="AB21">
        <v>2110</v>
      </c>
      <c r="AC21">
        <v>2110</v>
      </c>
      <c r="AD21">
        <v>2110</v>
      </c>
      <c r="AE21">
        <v>2110</v>
      </c>
      <c r="AF21">
        <v>2110</v>
      </c>
      <c r="AG21">
        <v>2110</v>
      </c>
      <c r="AH21">
        <v>2110</v>
      </c>
      <c r="AI21">
        <v>2110</v>
      </c>
      <c r="AJ21">
        <v>2110</v>
      </c>
      <c r="AK21">
        <v>2110</v>
      </c>
      <c r="AL21">
        <v>2110</v>
      </c>
    </row>
    <row r="22" spans="3:38" ht="12.75">
      <c r="C22" t="s">
        <v>466</v>
      </c>
      <c r="D22">
        <v>7.3927282145970965</v>
      </c>
      <c r="E22">
        <v>8.71005182778512</v>
      </c>
      <c r="F22">
        <v>9.233928359914264</v>
      </c>
      <c r="G22">
        <v>7.6570429106489515</v>
      </c>
      <c r="H22">
        <v>6.194135096158274</v>
      </c>
      <c r="I22">
        <v>6.812247794605041</v>
      </c>
      <c r="J22">
        <v>8.005583513513354</v>
      </c>
      <c r="K22">
        <v>8.76387072728496</v>
      </c>
      <c r="L22">
        <v>7.605709778108269</v>
      </c>
      <c r="M22">
        <v>5.272065496062659</v>
      </c>
      <c r="N22">
        <v>7.644847400934637</v>
      </c>
      <c r="O22">
        <v>6.518531128269649</v>
      </c>
      <c r="P22">
        <v>6.0870293952192025</v>
      </c>
      <c r="Q22">
        <v>6.1853219981414576</v>
      </c>
      <c r="R22">
        <v>6.203336340705221</v>
      </c>
      <c r="S22">
        <v>6.047398079371817</v>
      </c>
      <c r="T22">
        <v>6.875320490185765</v>
      </c>
      <c r="U22">
        <v>6.089709700386036</v>
      </c>
      <c r="V22">
        <v>7.236007956438619</v>
      </c>
      <c r="W22">
        <v>6.196662892893211</v>
      </c>
      <c r="X22">
        <v>6.10700172770402</v>
      </c>
      <c r="Y22">
        <v>7.188098429412266</v>
      </c>
      <c r="Z22">
        <v>6.816844136115976</v>
      </c>
      <c r="AA22">
        <v>6.202516446764383</v>
      </c>
      <c r="AB22">
        <v>5.7261218298293</v>
      </c>
      <c r="AC22">
        <v>7.759942635127602</v>
      </c>
      <c r="AD22">
        <v>6.213947380852584</v>
      </c>
      <c r="AE22">
        <v>6.524120322836245</v>
      </c>
      <c r="AF22">
        <v>7.442090663838646</v>
      </c>
      <c r="AG22">
        <v>7.085268321899989</v>
      </c>
      <c r="AH22">
        <v>35.00080753985022</v>
      </c>
      <c r="AI22">
        <v>32.6759390782412</v>
      </c>
      <c r="AJ22">
        <v>24.71354522648236</v>
      </c>
      <c r="AK22">
        <v>28.404126887780482</v>
      </c>
      <c r="AL22">
        <v>30.6366347897999</v>
      </c>
    </row>
    <row r="23" spans="2:38" ht="12.75">
      <c r="B23">
        <v>2</v>
      </c>
      <c r="C23" t="s">
        <v>464</v>
      </c>
      <c r="D23">
        <v>32.429586445618334</v>
      </c>
      <c r="E23">
        <v>30.843869557296447</v>
      </c>
      <c r="F23">
        <v>28.571324467116074</v>
      </c>
      <c r="G23">
        <v>30.38404080889054</v>
      </c>
      <c r="H23">
        <v>33.996538531608735</v>
      </c>
      <c r="I23">
        <v>28.197303698305788</v>
      </c>
      <c r="J23">
        <v>35.946256148661</v>
      </c>
      <c r="K23">
        <v>32.289488067043315</v>
      </c>
      <c r="L23">
        <v>34.38640918200041</v>
      </c>
      <c r="M23">
        <v>31.094370559300383</v>
      </c>
      <c r="N23">
        <v>34.1071233375844</v>
      </c>
      <c r="O23">
        <v>39.56330843505205</v>
      </c>
      <c r="P23">
        <v>40.90562944069957</v>
      </c>
      <c r="Q23">
        <v>42.3982510475496</v>
      </c>
      <c r="R23">
        <v>40.01639642922211</v>
      </c>
      <c r="S23">
        <v>35.31335398068862</v>
      </c>
      <c r="T23">
        <v>38.410639460739596</v>
      </c>
      <c r="U23">
        <v>29.790490071051085</v>
      </c>
      <c r="V23">
        <v>33.89797777372924</v>
      </c>
      <c r="W23">
        <v>38.0610311532155</v>
      </c>
      <c r="X23">
        <v>40.80123884131897</v>
      </c>
      <c r="Y23">
        <v>33.71761705228631</v>
      </c>
      <c r="Z23">
        <v>31.12479504463471</v>
      </c>
      <c r="AA23">
        <v>36.04973583530697</v>
      </c>
      <c r="AB23">
        <v>37.874840590271354</v>
      </c>
      <c r="AC23">
        <v>32.38549826926578</v>
      </c>
      <c r="AD23">
        <v>39.738021497540615</v>
      </c>
      <c r="AE23">
        <v>37.35124795044627</v>
      </c>
      <c r="AF23">
        <v>30.282565130260554</v>
      </c>
      <c r="AG23">
        <v>30.253598105301464</v>
      </c>
      <c r="AH23">
        <v>184.42266350883676</v>
      </c>
      <c r="AI23">
        <v>207.38695572964173</v>
      </c>
      <c r="AJ23">
        <v>226.83476042995017</v>
      </c>
      <c r="AK23">
        <v>213.6523957004921</v>
      </c>
      <c r="AL23">
        <v>207.88577154308646</v>
      </c>
    </row>
    <row r="24" spans="3:38" ht="12.75">
      <c r="C24" t="s">
        <v>465</v>
      </c>
      <c r="D24">
        <v>5489</v>
      </c>
      <c r="E24">
        <v>5489</v>
      </c>
      <c r="F24">
        <v>5489</v>
      </c>
      <c r="G24">
        <v>5489</v>
      </c>
      <c r="H24">
        <v>5489</v>
      </c>
      <c r="I24">
        <v>5489</v>
      </c>
      <c r="J24">
        <v>5489</v>
      </c>
      <c r="K24">
        <v>5489</v>
      </c>
      <c r="L24">
        <v>5489</v>
      </c>
      <c r="M24">
        <v>5489</v>
      </c>
      <c r="N24">
        <v>5489</v>
      </c>
      <c r="O24">
        <v>5489</v>
      </c>
      <c r="P24">
        <v>5489</v>
      </c>
      <c r="Q24">
        <v>5489</v>
      </c>
      <c r="R24">
        <v>5489</v>
      </c>
      <c r="S24">
        <v>5489</v>
      </c>
      <c r="T24">
        <v>5489</v>
      </c>
      <c r="U24">
        <v>5489</v>
      </c>
      <c r="V24">
        <v>5489</v>
      </c>
      <c r="W24">
        <v>5489</v>
      </c>
      <c r="X24">
        <v>5489</v>
      </c>
      <c r="Y24">
        <v>5489</v>
      </c>
      <c r="Z24">
        <v>5489</v>
      </c>
      <c r="AA24">
        <v>5489</v>
      </c>
      <c r="AB24">
        <v>5489</v>
      </c>
      <c r="AC24">
        <v>5489</v>
      </c>
      <c r="AD24">
        <v>5489</v>
      </c>
      <c r="AE24">
        <v>5489</v>
      </c>
      <c r="AF24">
        <v>5489</v>
      </c>
      <c r="AG24">
        <v>5489</v>
      </c>
      <c r="AH24">
        <v>5489</v>
      </c>
      <c r="AI24">
        <v>5489</v>
      </c>
      <c r="AJ24">
        <v>5489</v>
      </c>
      <c r="AK24">
        <v>5489</v>
      </c>
      <c r="AL24">
        <v>5489</v>
      </c>
    </row>
    <row r="25" spans="3:38" ht="12.75">
      <c r="C25" t="s">
        <v>466</v>
      </c>
      <c r="D25">
        <v>7.560627586206645</v>
      </c>
      <c r="E25">
        <v>9.049881973871212</v>
      </c>
      <c r="F25">
        <v>9.386174841066543</v>
      </c>
      <c r="G25">
        <v>7.666833006410701</v>
      </c>
      <c r="H25">
        <v>6.840260550658357</v>
      </c>
      <c r="I25">
        <v>7.286005897709698</v>
      </c>
      <c r="J25">
        <v>7.836698187207348</v>
      </c>
      <c r="K25">
        <v>8.631982147287136</v>
      </c>
      <c r="L25">
        <v>7.684672779141692</v>
      </c>
      <c r="M25">
        <v>5.442200869198741</v>
      </c>
      <c r="N25">
        <v>7.9235483660704125</v>
      </c>
      <c r="O25">
        <v>6.644177100575215</v>
      </c>
      <c r="P25">
        <v>6.711586464190491</v>
      </c>
      <c r="Q25">
        <v>5.868974846195256</v>
      </c>
      <c r="R25">
        <v>6.1098204585106295</v>
      </c>
      <c r="S25">
        <v>6.515694093878471</v>
      </c>
      <c r="T25">
        <v>7.017891788036883</v>
      </c>
      <c r="U25">
        <v>6.725959559330669</v>
      </c>
      <c r="V25">
        <v>7.705764231842037</v>
      </c>
      <c r="W25">
        <v>6.059420215947974</v>
      </c>
      <c r="X25">
        <v>5.827640850455888</v>
      </c>
      <c r="Y25">
        <v>7.203268846546516</v>
      </c>
      <c r="Z25">
        <v>6.884981693637589</v>
      </c>
      <c r="AA25">
        <v>6.0751402537673735</v>
      </c>
      <c r="AB25">
        <v>5.7784505847066985</v>
      </c>
      <c r="AC25">
        <v>8.31988780583721</v>
      </c>
      <c r="AD25">
        <v>5.678704191001365</v>
      </c>
      <c r="AE25">
        <v>6.459432640325432</v>
      </c>
      <c r="AF25">
        <v>8.013185442804492</v>
      </c>
      <c r="AG25">
        <v>7.553803506800732</v>
      </c>
      <c r="AH25">
        <v>36.10740129063207</v>
      </c>
      <c r="AI25">
        <v>32.17211850072602</v>
      </c>
      <c r="AJ25">
        <v>25.396273083585967</v>
      </c>
      <c r="AK25">
        <v>27.315558162834243</v>
      </c>
      <c r="AL25">
        <v>31.225490034709004</v>
      </c>
    </row>
    <row r="26" spans="2:38" ht="12.75">
      <c r="B26">
        <v>3</v>
      </c>
      <c r="C26" t="s">
        <v>464</v>
      </c>
      <c r="D26">
        <v>31.941135084427717</v>
      </c>
      <c r="E26">
        <v>30.6470450281426</v>
      </c>
      <c r="F26">
        <v>27.935975609756078</v>
      </c>
      <c r="G26">
        <v>29.82997185741083</v>
      </c>
      <c r="H26">
        <v>33.77814258911822</v>
      </c>
      <c r="I26">
        <v>26.69418386491562</v>
      </c>
      <c r="J26">
        <v>35.485694183864936</v>
      </c>
      <c r="K26">
        <v>30.147748592870524</v>
      </c>
      <c r="L26">
        <v>34.326454033771135</v>
      </c>
      <c r="M26">
        <v>32.10084427767362</v>
      </c>
      <c r="N26">
        <v>30.60623827392124</v>
      </c>
      <c r="O26">
        <v>38.274155722326455</v>
      </c>
      <c r="P26">
        <v>38.87757973733589</v>
      </c>
      <c r="Q26">
        <v>41.5856003752344</v>
      </c>
      <c r="R26">
        <v>39.72138836772977</v>
      </c>
      <c r="S26">
        <v>35.264305816135135</v>
      </c>
      <c r="T26">
        <v>38.80417448405251</v>
      </c>
      <c r="U26">
        <v>28.9613039399625</v>
      </c>
      <c r="V26">
        <v>33.75070356472793</v>
      </c>
      <c r="W26">
        <v>39.45473733583479</v>
      </c>
      <c r="X26">
        <v>40.82293621013144</v>
      </c>
      <c r="Y26">
        <v>35.282129455909995</v>
      </c>
      <c r="Z26">
        <v>31.672607879924957</v>
      </c>
      <c r="AA26">
        <v>36.05159474671682</v>
      </c>
      <c r="AB26">
        <v>39.05980300187612</v>
      </c>
      <c r="AC26">
        <v>34.60741088180106</v>
      </c>
      <c r="AD26">
        <v>40.98194183864922</v>
      </c>
      <c r="AE26">
        <v>39.00891181988741</v>
      </c>
      <c r="AF26">
        <v>32.989681050656635</v>
      </c>
      <c r="AG26">
        <v>31.96036585365846</v>
      </c>
      <c r="AH26">
        <v>180.82645403377106</v>
      </c>
      <c r="AI26">
        <v>200.94113508442751</v>
      </c>
      <c r="AJ26">
        <v>223.21435272045045</v>
      </c>
      <c r="AK26">
        <v>217.03470919324556</v>
      </c>
      <c r="AL26">
        <v>218.60811444652907</v>
      </c>
    </row>
    <row r="27" spans="3:38" ht="12.75">
      <c r="C27" t="s">
        <v>465</v>
      </c>
      <c r="D27">
        <v>4264</v>
      </c>
      <c r="E27">
        <v>4264</v>
      </c>
      <c r="F27">
        <v>4264</v>
      </c>
      <c r="G27">
        <v>4264</v>
      </c>
      <c r="H27">
        <v>4264</v>
      </c>
      <c r="I27">
        <v>4264</v>
      </c>
      <c r="J27">
        <v>4264</v>
      </c>
      <c r="K27">
        <v>4264</v>
      </c>
      <c r="L27">
        <v>4264</v>
      </c>
      <c r="M27">
        <v>4264</v>
      </c>
      <c r="N27">
        <v>4264</v>
      </c>
      <c r="O27">
        <v>4264</v>
      </c>
      <c r="P27">
        <v>4264</v>
      </c>
      <c r="Q27">
        <v>4264</v>
      </c>
      <c r="R27">
        <v>4264</v>
      </c>
      <c r="S27">
        <v>4264</v>
      </c>
      <c r="T27">
        <v>4264</v>
      </c>
      <c r="U27">
        <v>4264</v>
      </c>
      <c r="V27">
        <v>4264</v>
      </c>
      <c r="W27">
        <v>4264</v>
      </c>
      <c r="X27">
        <v>4264</v>
      </c>
      <c r="Y27">
        <v>4264</v>
      </c>
      <c r="Z27">
        <v>4264</v>
      </c>
      <c r="AA27">
        <v>4264</v>
      </c>
      <c r="AB27">
        <v>4264</v>
      </c>
      <c r="AC27">
        <v>4264</v>
      </c>
      <c r="AD27">
        <v>4264</v>
      </c>
      <c r="AE27">
        <v>4264</v>
      </c>
      <c r="AF27">
        <v>4264</v>
      </c>
      <c r="AG27">
        <v>4264</v>
      </c>
      <c r="AH27">
        <v>4264</v>
      </c>
      <c r="AI27">
        <v>4264</v>
      </c>
      <c r="AJ27">
        <v>4264</v>
      </c>
      <c r="AK27">
        <v>4264</v>
      </c>
      <c r="AL27">
        <v>4264</v>
      </c>
    </row>
    <row r="28" spans="3:38" ht="12.75">
      <c r="C28" t="s">
        <v>466</v>
      </c>
      <c r="D28">
        <v>7.759646254463857</v>
      </c>
      <c r="E28">
        <v>8.816658932296507</v>
      </c>
      <c r="F28">
        <v>9.44931689624412</v>
      </c>
      <c r="G28">
        <v>7.709110494148049</v>
      </c>
      <c r="H28">
        <v>7.217965097423276</v>
      </c>
      <c r="I28">
        <v>7.583226792432623</v>
      </c>
      <c r="J28">
        <v>7.989218740221279</v>
      </c>
      <c r="K28">
        <v>8.445252458572197</v>
      </c>
      <c r="L28">
        <v>7.49524168369631</v>
      </c>
      <c r="M28">
        <v>5.680454799379833</v>
      </c>
      <c r="N28">
        <v>7.689644310245364</v>
      </c>
      <c r="O28">
        <v>6.795883175860856</v>
      </c>
      <c r="P28">
        <v>7.038883603858459</v>
      </c>
      <c r="Q28">
        <v>6.071370730199502</v>
      </c>
      <c r="R28">
        <v>5.785658727476835</v>
      </c>
      <c r="S28">
        <v>6.882975549500114</v>
      </c>
      <c r="T28">
        <v>6.917758320215718</v>
      </c>
      <c r="U28">
        <v>7.1488417482530355</v>
      </c>
      <c r="V28">
        <v>7.626976547876565</v>
      </c>
      <c r="W28">
        <v>5.750608373935464</v>
      </c>
      <c r="X28">
        <v>5.5363790975053995</v>
      </c>
      <c r="Y28">
        <v>6.854159146022282</v>
      </c>
      <c r="Z28">
        <v>6.860647718826071</v>
      </c>
      <c r="AA28">
        <v>5.958072467577506</v>
      </c>
      <c r="AB28">
        <v>5.698659879964845</v>
      </c>
      <c r="AC28">
        <v>8.145964979133554</v>
      </c>
      <c r="AD28">
        <v>5.270572763545112</v>
      </c>
      <c r="AE28">
        <v>6.16577732936104</v>
      </c>
      <c r="AF28">
        <v>8.103736666685956</v>
      </c>
      <c r="AG28">
        <v>7.307307288906956</v>
      </c>
      <c r="AH28">
        <v>37.64045734424563</v>
      </c>
      <c r="AI28">
        <v>31.8585463801888</v>
      </c>
      <c r="AJ28">
        <v>25.97862706953352</v>
      </c>
      <c r="AK28">
        <v>25.424248553419936</v>
      </c>
      <c r="AL28">
        <v>29.53953508539459</v>
      </c>
    </row>
    <row r="29" spans="2:38" ht="12.75">
      <c r="B29">
        <v>4</v>
      </c>
      <c r="C29" t="s">
        <v>464</v>
      </c>
      <c r="D29">
        <v>29.976386600768794</v>
      </c>
      <c r="E29">
        <v>27.242174629324527</v>
      </c>
      <c r="F29">
        <v>25.854475562877568</v>
      </c>
      <c r="G29">
        <v>28.925864909390445</v>
      </c>
      <c r="H29">
        <v>32.15101592531576</v>
      </c>
      <c r="I29">
        <v>25.06699615595825</v>
      </c>
      <c r="J29">
        <v>36.27786930258097</v>
      </c>
      <c r="K29">
        <v>28.029104887424495</v>
      </c>
      <c r="L29">
        <v>33.89950576606263</v>
      </c>
      <c r="M29">
        <v>31.90884129599119</v>
      </c>
      <c r="N29">
        <v>26.17792421746292</v>
      </c>
      <c r="O29">
        <v>38.036243822075754</v>
      </c>
      <c r="P29">
        <v>37.25919824272387</v>
      </c>
      <c r="Q29">
        <v>42.08566721581557</v>
      </c>
      <c r="R29">
        <v>39.137836353651835</v>
      </c>
      <c r="S29">
        <v>34.96869851729813</v>
      </c>
      <c r="T29">
        <v>38.197693574958805</v>
      </c>
      <c r="U29">
        <v>28.3108182317408</v>
      </c>
      <c r="V29">
        <v>35.637561779242105</v>
      </c>
      <c r="W29">
        <v>40.935200439319104</v>
      </c>
      <c r="X29">
        <v>41.88358045030205</v>
      </c>
      <c r="Y29">
        <v>37.883580450302034</v>
      </c>
      <c r="Z29">
        <v>33.06425041186162</v>
      </c>
      <c r="AA29">
        <v>37.29434376716092</v>
      </c>
      <c r="AB29">
        <v>40.095002745744125</v>
      </c>
      <c r="AC29">
        <v>35.902800658978634</v>
      </c>
      <c r="AD29">
        <v>43.007688083470526</v>
      </c>
      <c r="AE29">
        <v>39.886875343218</v>
      </c>
      <c r="AF29">
        <v>34.702361339923094</v>
      </c>
      <c r="AG29">
        <v>34.429983525535455</v>
      </c>
      <c r="AH29">
        <v>169.21691378363496</v>
      </c>
      <c r="AI29">
        <v>194.3294892915982</v>
      </c>
      <c r="AJ29">
        <v>219.95991213618882</v>
      </c>
      <c r="AK29">
        <v>226.69851729818768</v>
      </c>
      <c r="AL29">
        <v>228.02471169687</v>
      </c>
    </row>
    <row r="30" spans="3:38" ht="12.75">
      <c r="C30" t="s">
        <v>465</v>
      </c>
      <c r="D30">
        <v>1821</v>
      </c>
      <c r="E30">
        <v>1821</v>
      </c>
      <c r="F30">
        <v>1821</v>
      </c>
      <c r="G30">
        <v>1821</v>
      </c>
      <c r="H30">
        <v>1821</v>
      </c>
      <c r="I30">
        <v>1821</v>
      </c>
      <c r="J30">
        <v>1821</v>
      </c>
      <c r="K30">
        <v>1821</v>
      </c>
      <c r="L30">
        <v>1821</v>
      </c>
      <c r="M30">
        <v>1821</v>
      </c>
      <c r="N30">
        <v>1821</v>
      </c>
      <c r="O30">
        <v>1821</v>
      </c>
      <c r="P30">
        <v>1821</v>
      </c>
      <c r="Q30">
        <v>1821</v>
      </c>
      <c r="R30">
        <v>1821</v>
      </c>
      <c r="S30">
        <v>1821</v>
      </c>
      <c r="T30">
        <v>1821</v>
      </c>
      <c r="U30">
        <v>1821</v>
      </c>
      <c r="V30">
        <v>1821</v>
      </c>
      <c r="W30">
        <v>1821</v>
      </c>
      <c r="X30">
        <v>1821</v>
      </c>
      <c r="Y30">
        <v>1821</v>
      </c>
      <c r="Z30">
        <v>1821</v>
      </c>
      <c r="AA30">
        <v>1821</v>
      </c>
      <c r="AB30">
        <v>1821</v>
      </c>
      <c r="AC30">
        <v>1821</v>
      </c>
      <c r="AD30">
        <v>1821</v>
      </c>
      <c r="AE30">
        <v>1821</v>
      </c>
      <c r="AF30">
        <v>1821</v>
      </c>
      <c r="AG30">
        <v>1821</v>
      </c>
      <c r="AH30">
        <v>1821</v>
      </c>
      <c r="AI30">
        <v>1821</v>
      </c>
      <c r="AJ30">
        <v>1821</v>
      </c>
      <c r="AK30">
        <v>1821</v>
      </c>
      <c r="AL30">
        <v>1821</v>
      </c>
    </row>
    <row r="31" spans="3:38" ht="12.75">
      <c r="C31" t="s">
        <v>466</v>
      </c>
      <c r="D31">
        <v>7.890806468060903</v>
      </c>
      <c r="E31">
        <v>8.763441825620012</v>
      </c>
      <c r="F31">
        <v>9.377798073992256</v>
      </c>
      <c r="G31">
        <v>7.623020073073902</v>
      </c>
      <c r="H31">
        <v>7.415660241979231</v>
      </c>
      <c r="I31">
        <v>7.455355272265668</v>
      </c>
      <c r="J31">
        <v>7.886816030945929</v>
      </c>
      <c r="K31">
        <v>8.161200671233091</v>
      </c>
      <c r="L31">
        <v>7.287374659363158</v>
      </c>
      <c r="M31">
        <v>5.912589829493683</v>
      </c>
      <c r="N31">
        <v>7.244033261006018</v>
      </c>
      <c r="O31">
        <v>6.979152940972505</v>
      </c>
      <c r="P31">
        <v>7.422332592593374</v>
      </c>
      <c r="Q31">
        <v>5.91945181947112</v>
      </c>
      <c r="R31">
        <v>5.624827375872967</v>
      </c>
      <c r="S31">
        <v>6.852576952331841</v>
      </c>
      <c r="T31">
        <v>7.263593936563553</v>
      </c>
      <c r="U31">
        <v>7.370049162644662</v>
      </c>
      <c r="V31">
        <v>7.390995069525294</v>
      </c>
      <c r="W31">
        <v>5.462879410810264</v>
      </c>
      <c r="X31">
        <v>5.318603006670323</v>
      </c>
      <c r="Y31">
        <v>6.324960107395539</v>
      </c>
      <c r="Z31">
        <v>6.471216179911588</v>
      </c>
      <c r="AA31">
        <v>5.767864353315076</v>
      </c>
      <c r="AB31">
        <v>5.4269658677950225</v>
      </c>
      <c r="AC31">
        <v>7.983148312988082</v>
      </c>
      <c r="AD31">
        <v>5.04375864811718</v>
      </c>
      <c r="AE31">
        <v>5.877349720464991</v>
      </c>
      <c r="AF31">
        <v>8.156393024386627</v>
      </c>
      <c r="AG31">
        <v>7.02790055482572</v>
      </c>
      <c r="AH31">
        <v>37.71178524988933</v>
      </c>
      <c r="AI31">
        <v>31.173286556586174</v>
      </c>
      <c r="AJ31">
        <v>26.905921501788526</v>
      </c>
      <c r="AK31">
        <v>24.16442628742481</v>
      </c>
      <c r="AL31">
        <v>28.647592461351266</v>
      </c>
    </row>
    <row r="32" spans="2:38" ht="12.75">
      <c r="B32">
        <v>5</v>
      </c>
      <c r="C32" t="s">
        <v>464</v>
      </c>
      <c r="D32">
        <v>28.2</v>
      </c>
      <c r="E32">
        <v>24.377777777777776</v>
      </c>
      <c r="F32">
        <v>21.155555555555562</v>
      </c>
      <c r="G32">
        <v>27.244444444444444</v>
      </c>
      <c r="H32">
        <v>28.288888888888877</v>
      </c>
      <c r="I32">
        <v>23.955555555555552</v>
      </c>
      <c r="J32">
        <v>39.22222222222223</v>
      </c>
      <c r="K32">
        <v>27.311111111111117</v>
      </c>
      <c r="L32">
        <v>32.84444444444444</v>
      </c>
      <c r="M32">
        <v>30.177777777777777</v>
      </c>
      <c r="N32">
        <v>22.15555555555555</v>
      </c>
      <c r="O32">
        <v>40.62222222222222</v>
      </c>
      <c r="P32">
        <v>33.26666666666666</v>
      </c>
      <c r="Q32">
        <v>42.17777777777776</v>
      </c>
      <c r="R32">
        <v>35.755555555555546</v>
      </c>
      <c r="S32">
        <v>33.08888888888888</v>
      </c>
      <c r="T32">
        <v>34.42222222222222</v>
      </c>
      <c r="U32">
        <v>24.48888888888889</v>
      </c>
      <c r="V32">
        <v>37.17777777777776</v>
      </c>
      <c r="W32">
        <v>44.02222222222222</v>
      </c>
      <c r="X32">
        <v>42.55555555555556</v>
      </c>
      <c r="Y32">
        <v>39.95555555555555</v>
      </c>
      <c r="Z32">
        <v>33.866666666666674</v>
      </c>
      <c r="AA32">
        <v>36.46666666666666</v>
      </c>
      <c r="AB32">
        <v>40.111111111111136</v>
      </c>
      <c r="AC32">
        <v>39.8</v>
      </c>
      <c r="AD32">
        <v>46.24444444444445</v>
      </c>
      <c r="AE32">
        <v>40.488888888888894</v>
      </c>
      <c r="AF32">
        <v>36.955555555555556</v>
      </c>
      <c r="AG32">
        <v>37.377777777777766</v>
      </c>
      <c r="AH32">
        <v>153.22222222222223</v>
      </c>
      <c r="AI32">
        <v>192.3333333333333</v>
      </c>
      <c r="AJ32">
        <v>203.2</v>
      </c>
      <c r="AK32">
        <v>234.04444444444445</v>
      </c>
      <c r="AL32">
        <v>240.97777777777773</v>
      </c>
    </row>
    <row r="33" spans="3:38" ht="12.75">
      <c r="C33" t="s">
        <v>465</v>
      </c>
      <c r="D33">
        <v>45</v>
      </c>
      <c r="E33">
        <v>45</v>
      </c>
      <c r="F33">
        <v>45</v>
      </c>
      <c r="G33">
        <v>45</v>
      </c>
      <c r="H33">
        <v>45</v>
      </c>
      <c r="I33">
        <v>45</v>
      </c>
      <c r="J33">
        <v>45</v>
      </c>
      <c r="K33">
        <v>45</v>
      </c>
      <c r="L33">
        <v>45</v>
      </c>
      <c r="M33">
        <v>45</v>
      </c>
      <c r="N33">
        <v>45</v>
      </c>
      <c r="O33">
        <v>45</v>
      </c>
      <c r="P33">
        <v>45</v>
      </c>
      <c r="Q33">
        <v>45</v>
      </c>
      <c r="R33">
        <v>45</v>
      </c>
      <c r="S33">
        <v>45</v>
      </c>
      <c r="T33">
        <v>45</v>
      </c>
      <c r="U33">
        <v>45</v>
      </c>
      <c r="V33">
        <v>45</v>
      </c>
      <c r="W33">
        <v>45</v>
      </c>
      <c r="X33">
        <v>45</v>
      </c>
      <c r="Y33">
        <v>45</v>
      </c>
      <c r="Z33">
        <v>45</v>
      </c>
      <c r="AA33">
        <v>45</v>
      </c>
      <c r="AB33">
        <v>45</v>
      </c>
      <c r="AC33">
        <v>45</v>
      </c>
      <c r="AD33">
        <v>45</v>
      </c>
      <c r="AE33">
        <v>45</v>
      </c>
      <c r="AF33">
        <v>45</v>
      </c>
      <c r="AG33">
        <v>45</v>
      </c>
      <c r="AH33">
        <v>45</v>
      </c>
      <c r="AI33">
        <v>45</v>
      </c>
      <c r="AJ33">
        <v>45</v>
      </c>
      <c r="AK33">
        <v>45</v>
      </c>
      <c r="AL33">
        <v>45</v>
      </c>
    </row>
    <row r="34" spans="3:38" ht="12.75">
      <c r="C34" t="s">
        <v>466</v>
      </c>
      <c r="D34">
        <v>7.0858373470671</v>
      </c>
      <c r="E34">
        <v>7.831431103656158</v>
      </c>
      <c r="F34">
        <v>7.810120344654093</v>
      </c>
      <c r="G34">
        <v>7.217893030378036</v>
      </c>
      <c r="H34">
        <v>5.975792918943978</v>
      </c>
      <c r="I34">
        <v>7.283092361314275</v>
      </c>
      <c r="J34">
        <v>7.213903523086793</v>
      </c>
      <c r="K34">
        <v>7.172619092525731</v>
      </c>
      <c r="L34">
        <v>8.02256917462331</v>
      </c>
      <c r="M34">
        <v>5.851530059771037</v>
      </c>
      <c r="N34">
        <v>5.931256020422485</v>
      </c>
      <c r="O34">
        <v>5.682064641119334</v>
      </c>
      <c r="P34">
        <v>8.661303701994395</v>
      </c>
      <c r="Q34">
        <v>6.763165238289248</v>
      </c>
      <c r="R34">
        <v>5.3135998564385165</v>
      </c>
      <c r="S34">
        <v>7.786416558872433</v>
      </c>
      <c r="T34">
        <v>7.1206769624833015</v>
      </c>
      <c r="U34">
        <v>8.521689499107083</v>
      </c>
      <c r="V34">
        <v>6.1875567541525305</v>
      </c>
      <c r="W34">
        <v>4.624484683276461</v>
      </c>
      <c r="X34">
        <v>4.702782327108243</v>
      </c>
      <c r="Y34">
        <v>6.291970191354128</v>
      </c>
      <c r="Z34">
        <v>5.994694624112527</v>
      </c>
      <c r="AA34">
        <v>6.188699378706321</v>
      </c>
      <c r="AB34">
        <v>4.94617493267742</v>
      </c>
      <c r="AC34">
        <v>7.337946207587962</v>
      </c>
      <c r="AD34">
        <v>3.693701983570729</v>
      </c>
      <c r="AE34">
        <v>5.735147704455326</v>
      </c>
      <c r="AF34">
        <v>8.358326157886886</v>
      </c>
      <c r="AG34">
        <v>6.343532457582608</v>
      </c>
      <c r="AH34">
        <v>31.7897130937959</v>
      </c>
      <c r="AI34">
        <v>28.103704058685604</v>
      </c>
      <c r="AJ34">
        <v>30.56855187339373</v>
      </c>
      <c r="AK34">
        <v>23.145739403295202</v>
      </c>
      <c r="AL34">
        <v>25.09843248354991</v>
      </c>
    </row>
    <row r="35" spans="2:38" ht="12.75">
      <c r="B35" t="s">
        <v>467</v>
      </c>
      <c r="C35" t="s">
        <v>464</v>
      </c>
      <c r="D35">
        <v>31.774200597275826</v>
      </c>
      <c r="E35">
        <v>30.413868453638273</v>
      </c>
      <c r="F35">
        <v>27.93240585621664</v>
      </c>
      <c r="G35">
        <v>29.884987981644745</v>
      </c>
      <c r="H35">
        <v>33.505936339136134</v>
      </c>
      <c r="I35">
        <v>27.322019083691558</v>
      </c>
      <c r="J35">
        <v>36.01070726200023</v>
      </c>
      <c r="K35">
        <v>31.431204020686227</v>
      </c>
      <c r="L35">
        <v>34.49355379124466</v>
      </c>
      <c r="M35">
        <v>31.516716439653283</v>
      </c>
      <c r="N35">
        <v>32.45684317867284</v>
      </c>
      <c r="O35">
        <v>39.03671061257193</v>
      </c>
      <c r="P35">
        <v>39.931167601427404</v>
      </c>
      <c r="Q35">
        <v>41.98754461359191</v>
      </c>
      <c r="R35">
        <v>39.628159370674965</v>
      </c>
      <c r="S35">
        <v>35.359312404399795</v>
      </c>
      <c r="T35">
        <v>38.50193022070055</v>
      </c>
      <c r="U35">
        <v>29.32966712797736</v>
      </c>
      <c r="V35">
        <v>34.081579139048905</v>
      </c>
      <c r="W35">
        <v>38.617670624225916</v>
      </c>
      <c r="X35">
        <v>40.81746667637852</v>
      </c>
      <c r="Y35">
        <v>34.51890159516361</v>
      </c>
      <c r="Z35">
        <v>31.48918348022434</v>
      </c>
      <c r="AA35">
        <v>36.15980770631535</v>
      </c>
      <c r="AB35">
        <v>38.45895549566629</v>
      </c>
      <c r="AC35">
        <v>33.1300167528591</v>
      </c>
      <c r="AD35">
        <v>40.30657731808589</v>
      </c>
      <c r="AE35">
        <v>38.11020467623274</v>
      </c>
      <c r="AF35">
        <v>31.64920970209057</v>
      </c>
      <c r="AG35">
        <v>31.110860222885883</v>
      </c>
      <c r="AH35">
        <v>180.8334183116033</v>
      </c>
      <c r="AI35">
        <v>204.9457353048291</v>
      </c>
      <c r="AJ35">
        <v>224.7377813387717</v>
      </c>
      <c r="AK35">
        <v>215.6846092213564</v>
      </c>
      <c r="AL35">
        <v>212.76582416782009</v>
      </c>
    </row>
    <row r="36" spans="3:38" ht="12.75">
      <c r="C36" t="s">
        <v>465</v>
      </c>
      <c r="D36">
        <v>13729</v>
      </c>
      <c r="E36">
        <v>13729</v>
      </c>
      <c r="F36">
        <v>13729</v>
      </c>
      <c r="G36">
        <v>13729</v>
      </c>
      <c r="H36">
        <v>13729</v>
      </c>
      <c r="I36">
        <v>13729</v>
      </c>
      <c r="J36">
        <v>13729</v>
      </c>
      <c r="K36">
        <v>13729</v>
      </c>
      <c r="L36">
        <v>13729</v>
      </c>
      <c r="M36">
        <v>13729</v>
      </c>
      <c r="N36">
        <v>13729</v>
      </c>
      <c r="O36">
        <v>13729</v>
      </c>
      <c r="P36">
        <v>13729</v>
      </c>
      <c r="Q36">
        <v>13729</v>
      </c>
      <c r="R36">
        <v>13729</v>
      </c>
      <c r="S36">
        <v>13729</v>
      </c>
      <c r="T36">
        <v>13729</v>
      </c>
      <c r="U36">
        <v>13729</v>
      </c>
      <c r="V36">
        <v>13729</v>
      </c>
      <c r="W36">
        <v>13729</v>
      </c>
      <c r="X36">
        <v>13729</v>
      </c>
      <c r="Y36">
        <v>13729</v>
      </c>
      <c r="Z36">
        <v>13729</v>
      </c>
      <c r="AA36">
        <v>13729</v>
      </c>
      <c r="AB36">
        <v>13729</v>
      </c>
      <c r="AC36">
        <v>13729</v>
      </c>
      <c r="AD36">
        <v>13729</v>
      </c>
      <c r="AE36">
        <v>13729</v>
      </c>
      <c r="AF36">
        <v>13729</v>
      </c>
      <c r="AG36">
        <v>13729</v>
      </c>
      <c r="AH36">
        <v>13729</v>
      </c>
      <c r="AI36">
        <v>13729</v>
      </c>
      <c r="AJ36">
        <v>13729</v>
      </c>
      <c r="AK36">
        <v>13729</v>
      </c>
      <c r="AL36">
        <v>13729</v>
      </c>
    </row>
    <row r="37" spans="3:38" ht="12.75">
      <c r="C37" t="s">
        <v>466</v>
      </c>
      <c r="D37">
        <v>7.683686997841287</v>
      </c>
      <c r="E37">
        <v>8.983758977599587</v>
      </c>
      <c r="F37">
        <v>9.423285802430579</v>
      </c>
      <c r="G37">
        <v>7.6870867146048205</v>
      </c>
      <c r="H37">
        <v>6.977130088627241</v>
      </c>
      <c r="I37">
        <v>7.419210134727082</v>
      </c>
      <c r="J37">
        <v>7.93059484823734</v>
      </c>
      <c r="K37">
        <v>8.768567015020569</v>
      </c>
      <c r="L37">
        <v>7.580519980920051</v>
      </c>
      <c r="M37">
        <v>5.576904678302516</v>
      </c>
      <c r="N37">
        <v>8.438825349518364</v>
      </c>
      <c r="O37">
        <v>6.757568804595266</v>
      </c>
      <c r="P37">
        <v>7.006271922685752</v>
      </c>
      <c r="Q37">
        <v>6.001959604535229</v>
      </c>
      <c r="R37">
        <v>5.977672822821347</v>
      </c>
      <c r="S37">
        <v>6.620952560915323</v>
      </c>
      <c r="T37">
        <v>7.004807076375467</v>
      </c>
      <c r="U37">
        <v>6.889888660006661</v>
      </c>
      <c r="V37">
        <v>7.590857160067816</v>
      </c>
      <c r="W37">
        <v>6.072587779660221</v>
      </c>
      <c r="X37">
        <v>5.739187230594413</v>
      </c>
      <c r="Y37">
        <v>7.188851449088041</v>
      </c>
      <c r="Z37">
        <v>6.8476418136560175</v>
      </c>
      <c r="AA37">
        <v>6.036260030942639</v>
      </c>
      <c r="AB37">
        <v>5.7676778108418265</v>
      </c>
      <c r="AC37">
        <v>8.37796724084003</v>
      </c>
      <c r="AD37">
        <v>5.750193926420776</v>
      </c>
      <c r="AE37">
        <v>6.398471123320942</v>
      </c>
      <c r="AF37">
        <v>8.173394934519457</v>
      </c>
      <c r="AG37">
        <v>7.539132905483727</v>
      </c>
      <c r="AH37">
        <v>36.97232674456207</v>
      </c>
      <c r="AI37">
        <v>32.655434045919954</v>
      </c>
      <c r="AJ37">
        <v>25.845487421367057</v>
      </c>
      <c r="AK37">
        <v>27.014365779596055</v>
      </c>
      <c r="AL37">
        <v>31.54191642245408</v>
      </c>
    </row>
    <row r="38" spans="1:38" ht="12.75">
      <c r="A38" t="s">
        <v>467</v>
      </c>
      <c r="B38">
        <v>1</v>
      </c>
      <c r="C38" t="s">
        <v>464</v>
      </c>
      <c r="D38">
        <v>30.383306581059404</v>
      </c>
      <c r="E38">
        <v>30.924237560192626</v>
      </c>
      <c r="F38">
        <v>27.765329052969552</v>
      </c>
      <c r="G38">
        <v>29.407383627608386</v>
      </c>
      <c r="H38">
        <v>32.49919743178175</v>
      </c>
      <c r="I38">
        <v>27.213483146067425</v>
      </c>
      <c r="J38">
        <v>36.365650080256884</v>
      </c>
      <c r="K38">
        <v>34.156340288924696</v>
      </c>
      <c r="L38">
        <v>35.42825040128414</v>
      </c>
      <c r="M38">
        <v>30.778170144462333</v>
      </c>
      <c r="N38">
        <v>37.52937399678976</v>
      </c>
      <c r="O38">
        <v>39.255216693418966</v>
      </c>
      <c r="P38">
        <v>41.57142857142863</v>
      </c>
      <c r="Q38">
        <v>39.75377207062594</v>
      </c>
      <c r="R38">
        <v>37.77656500802572</v>
      </c>
      <c r="S38">
        <v>35.805136436597145</v>
      </c>
      <c r="T38">
        <v>38.49277688603528</v>
      </c>
      <c r="U38">
        <v>29.460353130016074</v>
      </c>
      <c r="V38">
        <v>33.325200642054554</v>
      </c>
      <c r="W38">
        <v>35.4166934189406</v>
      </c>
      <c r="X38">
        <v>38.958266452648466</v>
      </c>
      <c r="Y38">
        <v>31.41637239165331</v>
      </c>
      <c r="Z38">
        <v>30.196789727126834</v>
      </c>
      <c r="AA38">
        <v>34.6465489566613</v>
      </c>
      <c r="AB38">
        <v>37.405457463884375</v>
      </c>
      <c r="AC38">
        <v>29.54670947030498</v>
      </c>
      <c r="AD38">
        <v>37.58234349919735</v>
      </c>
      <c r="AE38">
        <v>36.043338683788114</v>
      </c>
      <c r="AF38">
        <v>29.462279293740025</v>
      </c>
      <c r="AG38">
        <v>28.761155698234308</v>
      </c>
      <c r="AH38">
        <v>178.19293739967915</v>
      </c>
      <c r="AI38">
        <v>213.51300160513645</v>
      </c>
      <c r="AJ38">
        <v>222.86003210272867</v>
      </c>
      <c r="AK38">
        <v>203.959871589085</v>
      </c>
      <c r="AL38">
        <v>198.80128410914918</v>
      </c>
    </row>
    <row r="39" spans="3:38" ht="12.75">
      <c r="C39" t="s">
        <v>465</v>
      </c>
      <c r="D39">
        <v>3115</v>
      </c>
      <c r="E39">
        <v>3115</v>
      </c>
      <c r="F39">
        <v>3115</v>
      </c>
      <c r="G39">
        <v>3115</v>
      </c>
      <c r="H39">
        <v>3115</v>
      </c>
      <c r="I39">
        <v>3115</v>
      </c>
      <c r="J39">
        <v>3115</v>
      </c>
      <c r="K39">
        <v>3115</v>
      </c>
      <c r="L39">
        <v>3115</v>
      </c>
      <c r="M39">
        <v>3115</v>
      </c>
      <c r="N39">
        <v>3115</v>
      </c>
      <c r="O39">
        <v>3115</v>
      </c>
      <c r="P39">
        <v>3115</v>
      </c>
      <c r="Q39">
        <v>3115</v>
      </c>
      <c r="R39">
        <v>3115</v>
      </c>
      <c r="S39">
        <v>3115</v>
      </c>
      <c r="T39">
        <v>3115</v>
      </c>
      <c r="U39">
        <v>3115</v>
      </c>
      <c r="V39">
        <v>3115</v>
      </c>
      <c r="W39">
        <v>3115</v>
      </c>
      <c r="X39">
        <v>3115</v>
      </c>
      <c r="Y39">
        <v>3115</v>
      </c>
      <c r="Z39">
        <v>3115</v>
      </c>
      <c r="AA39">
        <v>3115</v>
      </c>
      <c r="AB39">
        <v>3115</v>
      </c>
      <c r="AC39">
        <v>3115</v>
      </c>
      <c r="AD39">
        <v>3115</v>
      </c>
      <c r="AE39">
        <v>3115</v>
      </c>
      <c r="AF39">
        <v>3115</v>
      </c>
      <c r="AG39">
        <v>3115</v>
      </c>
      <c r="AH39">
        <v>3115</v>
      </c>
      <c r="AI39">
        <v>3115</v>
      </c>
      <c r="AJ39">
        <v>3115</v>
      </c>
      <c r="AK39">
        <v>3115</v>
      </c>
      <c r="AL39">
        <v>3115</v>
      </c>
    </row>
    <row r="40" spans="3:38" ht="12.75">
      <c r="C40" t="s">
        <v>466</v>
      </c>
      <c r="D40">
        <v>7.517061132778491</v>
      </c>
      <c r="E40">
        <v>8.95209759785264</v>
      </c>
      <c r="F40">
        <v>9.339893365156037</v>
      </c>
      <c r="G40">
        <v>7.613622947845552</v>
      </c>
      <c r="H40">
        <v>6.197165842618566</v>
      </c>
      <c r="I40">
        <v>6.977554474484676</v>
      </c>
      <c r="J40">
        <v>8.093594376350826</v>
      </c>
      <c r="K40">
        <v>8.813941747749473</v>
      </c>
      <c r="L40">
        <v>7.697865520967318</v>
      </c>
      <c r="M40">
        <v>5.2617948849218905</v>
      </c>
      <c r="N40">
        <v>7.64170482461995</v>
      </c>
      <c r="O40">
        <v>6.821329809891572</v>
      </c>
      <c r="P40">
        <v>6.232099790952144</v>
      </c>
      <c r="Q40">
        <v>7.211862756025238</v>
      </c>
      <c r="R40">
        <v>6.712331304159305</v>
      </c>
      <c r="S40">
        <v>6.0764429744634</v>
      </c>
      <c r="T40">
        <v>7.100991533430177</v>
      </c>
      <c r="U40">
        <v>6.17341591838222</v>
      </c>
      <c r="V40">
        <v>7.296403151978207</v>
      </c>
      <c r="W40">
        <v>6.600031430371612</v>
      </c>
      <c r="X40">
        <v>6.479020404927321</v>
      </c>
      <c r="Y40">
        <v>7.19587775842545</v>
      </c>
      <c r="Z40">
        <v>6.807245372570782</v>
      </c>
      <c r="AA40">
        <v>6.6762900292996425</v>
      </c>
      <c r="AB40">
        <v>5.862558423817738</v>
      </c>
      <c r="AC40">
        <v>7.74285577793927</v>
      </c>
      <c r="AD40">
        <v>6.401309197251024</v>
      </c>
      <c r="AE40">
        <v>6.87000006258277</v>
      </c>
      <c r="AF40">
        <v>7.585994214761938</v>
      </c>
      <c r="AG40">
        <v>7.209728580471946</v>
      </c>
      <c r="AH40">
        <v>35.28655537972055</v>
      </c>
      <c r="AI40">
        <v>33.071690988533334</v>
      </c>
      <c r="AJ40">
        <v>26.07458654672752</v>
      </c>
      <c r="AK40">
        <v>29.568052765843856</v>
      </c>
      <c r="AL40">
        <v>31.52631912106006</v>
      </c>
    </row>
    <row r="41" spans="2:38" ht="12.75">
      <c r="B41">
        <v>2</v>
      </c>
      <c r="C41" t="s">
        <v>464</v>
      </c>
      <c r="D41">
        <v>30.860703311710363</v>
      </c>
      <c r="E41">
        <v>29.63787413224093</v>
      </c>
      <c r="F41">
        <v>28.125981563673637</v>
      </c>
      <c r="G41">
        <v>29.880846705360185</v>
      </c>
      <c r="H41">
        <v>33.25025606008877</v>
      </c>
      <c r="I41">
        <v>26.74189143052233</v>
      </c>
      <c r="J41">
        <v>35.2913394787755</v>
      </c>
      <c r="K41">
        <v>31.643678160919524</v>
      </c>
      <c r="L41">
        <v>34.40582678957545</v>
      </c>
      <c r="M41">
        <v>30.620689655172395</v>
      </c>
      <c r="N41">
        <v>34.63650847843414</v>
      </c>
      <c r="O41">
        <v>38.75691362239669</v>
      </c>
      <c r="P41">
        <v>40.980767042221565</v>
      </c>
      <c r="Q41">
        <v>40.83828382838282</v>
      </c>
      <c r="R41">
        <v>38.67542961192666</v>
      </c>
      <c r="S41">
        <v>35.322521907363225</v>
      </c>
      <c r="T41">
        <v>39.03539319449198</v>
      </c>
      <c r="U41">
        <v>29.66939797428018</v>
      </c>
      <c r="V41">
        <v>33.308410151360015</v>
      </c>
      <c r="W41">
        <v>36.76806646181865</v>
      </c>
      <c r="X41">
        <v>39.73506316148841</v>
      </c>
      <c r="Y41">
        <v>33.1514737680666</v>
      </c>
      <c r="Z41">
        <v>30.34471378172291</v>
      </c>
      <c r="AA41">
        <v>34.89108910891063</v>
      </c>
      <c r="AB41">
        <v>38.07192443382257</v>
      </c>
      <c r="AC41">
        <v>31.978604757027313</v>
      </c>
      <c r="AD41">
        <v>39.10663480141142</v>
      </c>
      <c r="AE41">
        <v>36.903152384203906</v>
      </c>
      <c r="AF41">
        <v>29.90110390349372</v>
      </c>
      <c r="AG41">
        <v>30.37191305337431</v>
      </c>
      <c r="AH41">
        <v>178.49755320359625</v>
      </c>
      <c r="AI41">
        <v>205.3549561852742</v>
      </c>
      <c r="AJ41">
        <v>224.52179355866642</v>
      </c>
      <c r="AK41">
        <v>208.19881643336728</v>
      </c>
      <c r="AL41">
        <v>206.33333333333303</v>
      </c>
    </row>
    <row r="42" spans="3:38" ht="12.75">
      <c r="C42" t="s">
        <v>465</v>
      </c>
      <c r="D42">
        <v>8787</v>
      </c>
      <c r="E42">
        <v>8787</v>
      </c>
      <c r="F42">
        <v>8787</v>
      </c>
      <c r="G42">
        <v>8787</v>
      </c>
      <c r="H42">
        <v>8787</v>
      </c>
      <c r="I42">
        <v>8787</v>
      </c>
      <c r="J42">
        <v>8787</v>
      </c>
      <c r="K42">
        <v>8787</v>
      </c>
      <c r="L42">
        <v>8787</v>
      </c>
      <c r="M42">
        <v>8787</v>
      </c>
      <c r="N42">
        <v>8787</v>
      </c>
      <c r="O42">
        <v>8787</v>
      </c>
      <c r="P42">
        <v>8787</v>
      </c>
      <c r="Q42">
        <v>8787</v>
      </c>
      <c r="R42">
        <v>8787</v>
      </c>
      <c r="S42">
        <v>8787</v>
      </c>
      <c r="T42">
        <v>8787</v>
      </c>
      <c r="U42">
        <v>8787</v>
      </c>
      <c r="V42">
        <v>8787</v>
      </c>
      <c r="W42">
        <v>8787</v>
      </c>
      <c r="X42">
        <v>8787</v>
      </c>
      <c r="Y42">
        <v>8787</v>
      </c>
      <c r="Z42">
        <v>8787</v>
      </c>
      <c r="AA42">
        <v>8787</v>
      </c>
      <c r="AB42">
        <v>8787</v>
      </c>
      <c r="AC42">
        <v>8787</v>
      </c>
      <c r="AD42">
        <v>8787</v>
      </c>
      <c r="AE42">
        <v>8787</v>
      </c>
      <c r="AF42">
        <v>8787</v>
      </c>
      <c r="AG42">
        <v>8787</v>
      </c>
      <c r="AH42">
        <v>8787</v>
      </c>
      <c r="AI42">
        <v>8787</v>
      </c>
      <c r="AJ42">
        <v>8787</v>
      </c>
      <c r="AK42">
        <v>8787</v>
      </c>
      <c r="AL42">
        <v>8787</v>
      </c>
    </row>
    <row r="43" spans="3:38" ht="12.75">
      <c r="C43" t="s">
        <v>466</v>
      </c>
      <c r="D43">
        <v>7.900758080348946</v>
      </c>
      <c r="E43">
        <v>9.328268058082402</v>
      </c>
      <c r="F43">
        <v>9.521666729642527</v>
      </c>
      <c r="G43">
        <v>7.6707087746177685</v>
      </c>
      <c r="H43">
        <v>6.904066759834435</v>
      </c>
      <c r="I43">
        <v>7.472208237465691</v>
      </c>
      <c r="J43">
        <v>7.940566926304693</v>
      </c>
      <c r="K43">
        <v>8.680478793160866</v>
      </c>
      <c r="L43">
        <v>7.699710881050091</v>
      </c>
      <c r="M43">
        <v>5.509369113910703</v>
      </c>
      <c r="N43">
        <v>7.817627388355656</v>
      </c>
      <c r="O43">
        <v>6.866659251472263</v>
      </c>
      <c r="P43">
        <v>6.557228064133489</v>
      </c>
      <c r="Q43">
        <v>6.630307951589305</v>
      </c>
      <c r="R43">
        <v>6.627020866147027</v>
      </c>
      <c r="S43">
        <v>6.494354592964855</v>
      </c>
      <c r="T43">
        <v>6.9741318450138445</v>
      </c>
      <c r="U43">
        <v>6.92610504927353</v>
      </c>
      <c r="V43">
        <v>7.766556216079618</v>
      </c>
      <c r="W43">
        <v>6.4968019891117015</v>
      </c>
      <c r="X43">
        <v>6.227890344815497</v>
      </c>
      <c r="Y43">
        <v>7.128598175834035</v>
      </c>
      <c r="Z43">
        <v>6.992149201894095</v>
      </c>
      <c r="AA43">
        <v>6.524854617556223</v>
      </c>
      <c r="AB43">
        <v>5.814048307625567</v>
      </c>
      <c r="AC43">
        <v>8.110296867873293</v>
      </c>
      <c r="AD43">
        <v>5.921993515045962</v>
      </c>
      <c r="AE43">
        <v>6.714551493716867</v>
      </c>
      <c r="AF43">
        <v>7.972002134919982</v>
      </c>
      <c r="AG43">
        <v>7.443012022674424</v>
      </c>
      <c r="AH43">
        <v>37.17944669098613</v>
      </c>
      <c r="AI43">
        <v>32.722014613154755</v>
      </c>
      <c r="AJ43">
        <v>26.022418009811044</v>
      </c>
      <c r="AK43">
        <v>28.835514095854077</v>
      </c>
      <c r="AL43">
        <v>31.194412279487338</v>
      </c>
    </row>
    <row r="44" spans="2:38" ht="12.75">
      <c r="B44">
        <v>3</v>
      </c>
      <c r="C44" t="s">
        <v>464</v>
      </c>
      <c r="D44">
        <v>30.312299152789958</v>
      </c>
      <c r="E44">
        <v>29.560035056967635</v>
      </c>
      <c r="F44">
        <v>27.28746713409285</v>
      </c>
      <c r="G44">
        <v>29.02118025124165</v>
      </c>
      <c r="H44">
        <v>33.16418346479694</v>
      </c>
      <c r="I44">
        <v>25.2351738241309</v>
      </c>
      <c r="J44">
        <v>34.894683026584836</v>
      </c>
      <c r="K44">
        <v>29.66666666666663</v>
      </c>
      <c r="L44">
        <v>34.587204206836354</v>
      </c>
      <c r="M44">
        <v>31.724364592462734</v>
      </c>
      <c r="N44">
        <v>31.543675138767156</v>
      </c>
      <c r="O44">
        <v>37.761174408413794</v>
      </c>
      <c r="P44">
        <v>39.188723342097674</v>
      </c>
      <c r="Q44">
        <v>40.26073619631906</v>
      </c>
      <c r="R44">
        <v>38.30178206251817</v>
      </c>
      <c r="S44">
        <v>35.59100204498966</v>
      </c>
      <c r="T44">
        <v>39.59406952965237</v>
      </c>
      <c r="U44">
        <v>28.739555945077452</v>
      </c>
      <c r="V44">
        <v>33.3095238095238</v>
      </c>
      <c r="W44">
        <v>38.144756061933805</v>
      </c>
      <c r="X44">
        <v>39.710633946830214</v>
      </c>
      <c r="Y44">
        <v>34.67601519135255</v>
      </c>
      <c r="Z44">
        <v>30.595238095238095</v>
      </c>
      <c r="AA44">
        <v>34.76745544843714</v>
      </c>
      <c r="AB44">
        <v>39.4364592462752</v>
      </c>
      <c r="AC44">
        <v>34.113935144610096</v>
      </c>
      <c r="AD44">
        <v>40.368098159509294</v>
      </c>
      <c r="AE44">
        <v>38.838299737072624</v>
      </c>
      <c r="AF44">
        <v>32.68609406952972</v>
      </c>
      <c r="AG44">
        <v>32.187116564416826</v>
      </c>
      <c r="AH44">
        <v>174.58033888402002</v>
      </c>
      <c r="AI44">
        <v>200.17776803973175</v>
      </c>
      <c r="AJ44">
        <v>221.6758691206539</v>
      </c>
      <c r="AK44">
        <v>211.20362255331605</v>
      </c>
      <c r="AL44">
        <v>217.63000292141444</v>
      </c>
    </row>
    <row r="45" spans="3:38" ht="12.75">
      <c r="C45" t="s">
        <v>465</v>
      </c>
      <c r="D45">
        <v>6846</v>
      </c>
      <c r="E45">
        <v>6846</v>
      </c>
      <c r="F45">
        <v>6846</v>
      </c>
      <c r="G45">
        <v>6846</v>
      </c>
      <c r="H45">
        <v>6846</v>
      </c>
      <c r="I45">
        <v>6846</v>
      </c>
      <c r="J45">
        <v>6846</v>
      </c>
      <c r="K45">
        <v>6846</v>
      </c>
      <c r="L45">
        <v>6846</v>
      </c>
      <c r="M45">
        <v>6846</v>
      </c>
      <c r="N45">
        <v>6846</v>
      </c>
      <c r="O45">
        <v>6846</v>
      </c>
      <c r="P45">
        <v>6846</v>
      </c>
      <c r="Q45">
        <v>6846</v>
      </c>
      <c r="R45">
        <v>6846</v>
      </c>
      <c r="S45">
        <v>6846</v>
      </c>
      <c r="T45">
        <v>6846</v>
      </c>
      <c r="U45">
        <v>6846</v>
      </c>
      <c r="V45">
        <v>6846</v>
      </c>
      <c r="W45">
        <v>6846</v>
      </c>
      <c r="X45">
        <v>6846</v>
      </c>
      <c r="Y45">
        <v>6846</v>
      </c>
      <c r="Z45">
        <v>6846</v>
      </c>
      <c r="AA45">
        <v>6846</v>
      </c>
      <c r="AB45">
        <v>6846</v>
      </c>
      <c r="AC45">
        <v>6846</v>
      </c>
      <c r="AD45">
        <v>6846</v>
      </c>
      <c r="AE45">
        <v>6846</v>
      </c>
      <c r="AF45">
        <v>6846</v>
      </c>
      <c r="AG45">
        <v>6846</v>
      </c>
      <c r="AH45">
        <v>6846</v>
      </c>
      <c r="AI45">
        <v>6846</v>
      </c>
      <c r="AJ45">
        <v>6846</v>
      </c>
      <c r="AK45">
        <v>6846</v>
      </c>
      <c r="AL45">
        <v>6846</v>
      </c>
    </row>
    <row r="46" spans="3:38" ht="12.75">
      <c r="C46" t="s">
        <v>466</v>
      </c>
      <c r="D46">
        <v>8.098663908882356</v>
      </c>
      <c r="E46">
        <v>9.084047340448217</v>
      </c>
      <c r="F46">
        <v>9.539248551061783</v>
      </c>
      <c r="G46">
        <v>7.789430467440844</v>
      </c>
      <c r="H46">
        <v>7.185667271701426</v>
      </c>
      <c r="I46">
        <v>7.736789161015611</v>
      </c>
      <c r="J46">
        <v>8.146746373470513</v>
      </c>
      <c r="K46">
        <v>8.506890030369473</v>
      </c>
      <c r="L46">
        <v>7.554384647685686</v>
      </c>
      <c r="M46">
        <v>5.79245215519247</v>
      </c>
      <c r="N46">
        <v>7.748007506856057</v>
      </c>
      <c r="O46">
        <v>6.890614827708455</v>
      </c>
      <c r="P46">
        <v>6.869121572819797</v>
      </c>
      <c r="Q46">
        <v>6.631328636642431</v>
      </c>
      <c r="R46">
        <v>6.385297647110685</v>
      </c>
      <c r="S46">
        <v>6.826459989354886</v>
      </c>
      <c r="T46">
        <v>6.888668236247652</v>
      </c>
      <c r="U46">
        <v>7.453901457094658</v>
      </c>
      <c r="V46">
        <v>7.721060334419471</v>
      </c>
      <c r="W46">
        <v>6.301825848125746</v>
      </c>
      <c r="X46">
        <v>6.035756202519765</v>
      </c>
      <c r="Y46">
        <v>6.881055621854992</v>
      </c>
      <c r="Z46">
        <v>7.035290409162715</v>
      </c>
      <c r="AA46">
        <v>6.5754683771538085</v>
      </c>
      <c r="AB46">
        <v>5.706811121233133</v>
      </c>
      <c r="AC46">
        <v>8.126907310771271</v>
      </c>
      <c r="AD46">
        <v>5.5461197043276425</v>
      </c>
      <c r="AE46">
        <v>6.361452551862987</v>
      </c>
      <c r="AF46">
        <v>8.160823374680247</v>
      </c>
      <c r="AG46">
        <v>7.263598905152173</v>
      </c>
      <c r="AH46">
        <v>38.71558617215531</v>
      </c>
      <c r="AI46">
        <v>32.66938811546156</v>
      </c>
      <c r="AJ46">
        <v>26.407880471511255</v>
      </c>
      <c r="AK46">
        <v>27.42341257693132</v>
      </c>
      <c r="AL46">
        <v>29.976128309531564</v>
      </c>
    </row>
    <row r="47" spans="2:38" ht="12.75">
      <c r="B47">
        <v>4</v>
      </c>
      <c r="C47" t="s">
        <v>464</v>
      </c>
      <c r="D47">
        <v>28.895705521472404</v>
      </c>
      <c r="E47">
        <v>27.270660411403814</v>
      </c>
      <c r="F47">
        <v>25.51750270660411</v>
      </c>
      <c r="G47">
        <v>28.243955250811997</v>
      </c>
      <c r="H47">
        <v>31.679898953446422</v>
      </c>
      <c r="I47">
        <v>24.09924215084812</v>
      </c>
      <c r="J47">
        <v>35.511728617827615</v>
      </c>
      <c r="K47">
        <v>27.673403103572713</v>
      </c>
      <c r="L47">
        <v>34.28076506676291</v>
      </c>
      <c r="M47">
        <v>31.59328762179724</v>
      </c>
      <c r="N47">
        <v>27.126669072537</v>
      </c>
      <c r="O47">
        <v>37.38542042583897</v>
      </c>
      <c r="P47">
        <v>37.54601226993867</v>
      </c>
      <c r="Q47">
        <v>40.76434500180438</v>
      </c>
      <c r="R47">
        <v>38.01154817755314</v>
      </c>
      <c r="S47">
        <v>35.10212919523628</v>
      </c>
      <c r="T47">
        <v>38.717430530494305</v>
      </c>
      <c r="U47">
        <v>28.09202453987734</v>
      </c>
      <c r="V47">
        <v>35.172861782750026</v>
      </c>
      <c r="W47">
        <v>39.67989895344649</v>
      </c>
      <c r="X47">
        <v>40.75027066041133</v>
      </c>
      <c r="Y47">
        <v>36.88523998556474</v>
      </c>
      <c r="Z47">
        <v>32.114399133886714</v>
      </c>
      <c r="AA47">
        <v>36.29628293035012</v>
      </c>
      <c r="AB47">
        <v>40.258390472753625</v>
      </c>
      <c r="AC47">
        <v>35.45218332731871</v>
      </c>
      <c r="AD47">
        <v>42.42619992782388</v>
      </c>
      <c r="AE47">
        <v>39.68422952002883</v>
      </c>
      <c r="AF47">
        <v>34.25766871165643</v>
      </c>
      <c r="AG47">
        <v>34.53085528689995</v>
      </c>
      <c r="AH47">
        <v>165.70696499458654</v>
      </c>
      <c r="AI47">
        <v>193.57127390833574</v>
      </c>
      <c r="AJ47">
        <v>218.23348971490464</v>
      </c>
      <c r="AK47">
        <v>220.89895344640894</v>
      </c>
      <c r="AL47">
        <v>226.60952724648126</v>
      </c>
    </row>
    <row r="48" spans="3:38" ht="12.75">
      <c r="C48" t="s">
        <v>465</v>
      </c>
      <c r="D48">
        <v>2771</v>
      </c>
      <c r="E48">
        <v>2771</v>
      </c>
      <c r="F48">
        <v>2771</v>
      </c>
      <c r="G48">
        <v>2771</v>
      </c>
      <c r="H48">
        <v>2771</v>
      </c>
      <c r="I48">
        <v>2771</v>
      </c>
      <c r="J48">
        <v>2771</v>
      </c>
      <c r="K48">
        <v>2771</v>
      </c>
      <c r="L48">
        <v>2771</v>
      </c>
      <c r="M48">
        <v>2771</v>
      </c>
      <c r="N48">
        <v>2771</v>
      </c>
      <c r="O48">
        <v>2771</v>
      </c>
      <c r="P48">
        <v>2771</v>
      </c>
      <c r="Q48">
        <v>2771</v>
      </c>
      <c r="R48">
        <v>2771</v>
      </c>
      <c r="S48">
        <v>2771</v>
      </c>
      <c r="T48">
        <v>2771</v>
      </c>
      <c r="U48">
        <v>2771</v>
      </c>
      <c r="V48">
        <v>2771</v>
      </c>
      <c r="W48">
        <v>2771</v>
      </c>
      <c r="X48">
        <v>2771</v>
      </c>
      <c r="Y48">
        <v>2771</v>
      </c>
      <c r="Z48">
        <v>2771</v>
      </c>
      <c r="AA48">
        <v>2771</v>
      </c>
      <c r="AB48">
        <v>2771</v>
      </c>
      <c r="AC48">
        <v>2771</v>
      </c>
      <c r="AD48">
        <v>2771</v>
      </c>
      <c r="AE48">
        <v>2771</v>
      </c>
      <c r="AF48">
        <v>2771</v>
      </c>
      <c r="AG48">
        <v>2771</v>
      </c>
      <c r="AH48">
        <v>2771</v>
      </c>
      <c r="AI48">
        <v>2771</v>
      </c>
      <c r="AJ48">
        <v>2771</v>
      </c>
      <c r="AK48">
        <v>2771</v>
      </c>
      <c r="AL48">
        <v>2771</v>
      </c>
    </row>
    <row r="49" spans="3:38" ht="12.75">
      <c r="C49" t="s">
        <v>466</v>
      </c>
      <c r="D49">
        <v>8.008453541177184</v>
      </c>
      <c r="E49">
        <v>8.824911504684009</v>
      </c>
      <c r="F49">
        <v>9.332832868799382</v>
      </c>
      <c r="G49">
        <v>7.591727548208512</v>
      </c>
      <c r="H49">
        <v>7.244294913823586</v>
      </c>
      <c r="I49">
        <v>7.494828744488545</v>
      </c>
      <c r="J49">
        <v>8.055277634503007</v>
      </c>
      <c r="K49">
        <v>8.07334227731108</v>
      </c>
      <c r="L49">
        <v>7.350668939279934</v>
      </c>
      <c r="M49">
        <v>5.9070610366042375</v>
      </c>
      <c r="N49">
        <v>7.347155916145477</v>
      </c>
      <c r="O49">
        <v>7.048475037599936</v>
      </c>
      <c r="P49">
        <v>7.255096140840983</v>
      </c>
      <c r="Q49">
        <v>6.629469197165464</v>
      </c>
      <c r="R49">
        <v>6.156667908231288</v>
      </c>
      <c r="S49">
        <v>6.878788026009252</v>
      </c>
      <c r="T49">
        <v>7.209043360614936</v>
      </c>
      <c r="U49">
        <v>7.610735666143117</v>
      </c>
      <c r="V49">
        <v>7.485827745940982</v>
      </c>
      <c r="W49">
        <v>5.984247382978781</v>
      </c>
      <c r="X49">
        <v>5.957526783656112</v>
      </c>
      <c r="Y49">
        <v>6.635793606839108</v>
      </c>
      <c r="Z49">
        <v>6.603869762434031</v>
      </c>
      <c r="AA49">
        <v>6.265882396541292</v>
      </c>
      <c r="AB49">
        <v>5.410879280911967</v>
      </c>
      <c r="AC49">
        <v>8.03814045100365</v>
      </c>
      <c r="AD49">
        <v>5.223373527281176</v>
      </c>
      <c r="AE49">
        <v>6.003088880894779</v>
      </c>
      <c r="AF49">
        <v>8.139754574127616</v>
      </c>
      <c r="AG49">
        <v>6.917150554621176</v>
      </c>
      <c r="AH49">
        <v>37.65062675645187</v>
      </c>
      <c r="AI49">
        <v>31.400410867894692</v>
      </c>
      <c r="AJ49">
        <v>27.635259302826515</v>
      </c>
      <c r="AK49">
        <v>26.56552220498338</v>
      </c>
      <c r="AL49">
        <v>28.79262032207349</v>
      </c>
    </row>
    <row r="50" spans="2:38" ht="12.75">
      <c r="B50">
        <v>5</v>
      </c>
      <c r="C50" t="s">
        <v>464</v>
      </c>
      <c r="D50">
        <v>27.92753623188406</v>
      </c>
      <c r="E50">
        <v>25.623188405797094</v>
      </c>
      <c r="F50">
        <v>21.855072463768117</v>
      </c>
      <c r="G50">
        <v>27.42028985507246</v>
      </c>
      <c r="H50">
        <v>29.014492753623188</v>
      </c>
      <c r="I50">
        <v>24.289855072463773</v>
      </c>
      <c r="J50">
        <v>37.94202898550724</v>
      </c>
      <c r="K50">
        <v>27.173913043478258</v>
      </c>
      <c r="L50">
        <v>33.21739130434783</v>
      </c>
      <c r="M50">
        <v>30.623188405797105</v>
      </c>
      <c r="N50">
        <v>24.405797101449274</v>
      </c>
      <c r="O50">
        <v>38.173913043478294</v>
      </c>
      <c r="P50">
        <v>34.36231884057971</v>
      </c>
      <c r="Q50">
        <v>39.768115942029</v>
      </c>
      <c r="R50">
        <v>34.20289855072463</v>
      </c>
      <c r="S50">
        <v>33.43478260869565</v>
      </c>
      <c r="T50">
        <v>34.275362318840564</v>
      </c>
      <c r="U50">
        <v>25.21739130434782</v>
      </c>
      <c r="V50">
        <v>35.84057971014492</v>
      </c>
      <c r="W50">
        <v>41.23188405797102</v>
      </c>
      <c r="X50">
        <v>40.26086956521738</v>
      </c>
      <c r="Y50">
        <v>37.66666666666667</v>
      </c>
      <c r="Z50">
        <v>32.65217391304346</v>
      </c>
      <c r="AA50">
        <v>34.492753623188406</v>
      </c>
      <c r="AB50">
        <v>39.37681159420289</v>
      </c>
      <c r="AC50">
        <v>37.56521739130434</v>
      </c>
      <c r="AD50">
        <v>43.73913043478261</v>
      </c>
      <c r="AE50">
        <v>39.478260869565226</v>
      </c>
      <c r="AF50">
        <v>36.08695652173912</v>
      </c>
      <c r="AG50">
        <v>36.55072463768116</v>
      </c>
      <c r="AH50">
        <v>156.13043478260872</v>
      </c>
      <c r="AI50">
        <v>191.53623188405797</v>
      </c>
      <c r="AJ50">
        <v>201.2608695652174</v>
      </c>
      <c r="AK50">
        <v>222.14492753623185</v>
      </c>
      <c r="AL50">
        <v>232.79710144927537</v>
      </c>
    </row>
    <row r="51" spans="3:38" ht="12.75">
      <c r="C51" t="s">
        <v>465</v>
      </c>
      <c r="D51">
        <v>69</v>
      </c>
      <c r="E51">
        <v>69</v>
      </c>
      <c r="F51">
        <v>69</v>
      </c>
      <c r="G51">
        <v>69</v>
      </c>
      <c r="H51">
        <v>69</v>
      </c>
      <c r="I51">
        <v>69</v>
      </c>
      <c r="J51">
        <v>69</v>
      </c>
      <c r="K51">
        <v>69</v>
      </c>
      <c r="L51">
        <v>69</v>
      </c>
      <c r="M51">
        <v>69</v>
      </c>
      <c r="N51">
        <v>69</v>
      </c>
      <c r="O51">
        <v>69</v>
      </c>
      <c r="P51">
        <v>69</v>
      </c>
      <c r="Q51">
        <v>69</v>
      </c>
      <c r="R51">
        <v>69</v>
      </c>
      <c r="S51">
        <v>69</v>
      </c>
      <c r="T51">
        <v>69</v>
      </c>
      <c r="U51">
        <v>69</v>
      </c>
      <c r="V51">
        <v>69</v>
      </c>
      <c r="W51">
        <v>69</v>
      </c>
      <c r="X51">
        <v>69</v>
      </c>
      <c r="Y51">
        <v>69</v>
      </c>
      <c r="Z51">
        <v>69</v>
      </c>
      <c r="AA51">
        <v>69</v>
      </c>
      <c r="AB51">
        <v>69</v>
      </c>
      <c r="AC51">
        <v>69</v>
      </c>
      <c r="AD51">
        <v>69</v>
      </c>
      <c r="AE51">
        <v>69</v>
      </c>
      <c r="AF51">
        <v>69</v>
      </c>
      <c r="AG51">
        <v>69</v>
      </c>
      <c r="AH51">
        <v>69</v>
      </c>
      <c r="AI51">
        <v>69</v>
      </c>
      <c r="AJ51">
        <v>69</v>
      </c>
      <c r="AK51">
        <v>69</v>
      </c>
      <c r="AL51">
        <v>69</v>
      </c>
    </row>
    <row r="52" spans="3:38" ht="12.75">
      <c r="C52" t="s">
        <v>466</v>
      </c>
      <c r="D52">
        <v>7.606728524180398</v>
      </c>
      <c r="E52">
        <v>9.14282336569695</v>
      </c>
      <c r="F52">
        <v>9.245468464443798</v>
      </c>
      <c r="G52">
        <v>7.799709265134877</v>
      </c>
      <c r="H52">
        <v>7.341447111762072</v>
      </c>
      <c r="I52">
        <v>8.312112793768756</v>
      </c>
      <c r="J52">
        <v>8.627732402602215</v>
      </c>
      <c r="K52">
        <v>7.9556796613916205</v>
      </c>
      <c r="L52">
        <v>8.752931551296854</v>
      </c>
      <c r="M52">
        <v>5.8261617101488685</v>
      </c>
      <c r="N52">
        <v>7.797659604725506</v>
      </c>
      <c r="O52">
        <v>7.526339086910105</v>
      </c>
      <c r="P52">
        <v>8.16191120656826</v>
      </c>
      <c r="Q52">
        <v>9.162174362299771</v>
      </c>
      <c r="R52">
        <v>6.59897431902005</v>
      </c>
      <c r="S52">
        <v>7.399281087633498</v>
      </c>
      <c r="T52">
        <v>7.990590160732467</v>
      </c>
      <c r="U52">
        <v>7.979513410672342</v>
      </c>
      <c r="V52">
        <v>7.956911883250784</v>
      </c>
      <c r="W52">
        <v>7.1272982413852874</v>
      </c>
      <c r="X52">
        <v>7.343769215570444</v>
      </c>
      <c r="Y52">
        <v>8.26343232110545</v>
      </c>
      <c r="Z52">
        <v>6.850989810317498</v>
      </c>
      <c r="AA52">
        <v>7.24289345091773</v>
      </c>
      <c r="AB52">
        <v>7.201105816378979</v>
      </c>
      <c r="AC52">
        <v>8.232786428574268</v>
      </c>
      <c r="AD52">
        <v>7.445196188923438</v>
      </c>
      <c r="AE52">
        <v>7.293447292024156</v>
      </c>
      <c r="AF52">
        <v>9.046837488437573</v>
      </c>
      <c r="AG52">
        <v>7.431127362583881</v>
      </c>
      <c r="AH52">
        <v>39.20043256194348</v>
      </c>
      <c r="AI52">
        <v>31.646289490770858</v>
      </c>
      <c r="AJ52">
        <v>32.43937883549463</v>
      </c>
      <c r="AK52">
        <v>34.60375505053771</v>
      </c>
      <c r="AL52">
        <v>36.87242701298345</v>
      </c>
    </row>
    <row r="53" spans="2:38" ht="12.75">
      <c r="B53" t="s">
        <v>467</v>
      </c>
      <c r="C53" t="s">
        <v>464</v>
      </c>
      <c r="D53">
        <v>30.356309060589265</v>
      </c>
      <c r="E53">
        <v>29.482119696127537</v>
      </c>
      <c r="F53">
        <v>27.45316842690383</v>
      </c>
      <c r="G53">
        <v>29.32193811376686</v>
      </c>
      <c r="H53">
        <v>32.89948119325536</v>
      </c>
      <c r="I53">
        <v>25.98508430609595</v>
      </c>
      <c r="J53">
        <v>35.3573281452658</v>
      </c>
      <c r="K53">
        <v>30.855382619974108</v>
      </c>
      <c r="L53">
        <v>34.59102279043897</v>
      </c>
      <c r="M53">
        <v>31.118260144524694</v>
      </c>
      <c r="N53">
        <v>33.076477672781145</v>
      </c>
      <c r="O53">
        <v>38.33513989253282</v>
      </c>
      <c r="P53">
        <v>40.03566796368363</v>
      </c>
      <c r="Q53">
        <v>40.48573281452674</v>
      </c>
      <c r="R53">
        <v>38.32772836761169</v>
      </c>
      <c r="S53">
        <v>35.44297758013699</v>
      </c>
      <c r="T53">
        <v>39.07823790994973</v>
      </c>
      <c r="U53">
        <v>29.127663516768582</v>
      </c>
      <c r="V53">
        <v>33.55859736890862</v>
      </c>
      <c r="W53">
        <v>37.39767463405594</v>
      </c>
      <c r="X53">
        <v>39.74722067815473</v>
      </c>
      <c r="Y53">
        <v>33.878265703168175</v>
      </c>
      <c r="Z53">
        <v>30.637344821196926</v>
      </c>
      <c r="AA53">
        <v>34.995692051139265</v>
      </c>
      <c r="AB53">
        <v>38.69330183435253</v>
      </c>
      <c r="AC53">
        <v>32.768575134333844</v>
      </c>
      <c r="AD53">
        <v>39.72762645914399</v>
      </c>
      <c r="AE53">
        <v>37.75796738929045</v>
      </c>
      <c r="AF53">
        <v>31.299935149157072</v>
      </c>
      <c r="AG53">
        <v>31.268714100426198</v>
      </c>
      <c r="AH53">
        <v>175.49810079673878</v>
      </c>
      <c r="AI53">
        <v>203.33361126551782</v>
      </c>
      <c r="AJ53">
        <v>222.498008152678</v>
      </c>
      <c r="AK53">
        <v>210.21479525662394</v>
      </c>
      <c r="AL53">
        <v>211.51612006670342</v>
      </c>
    </row>
    <row r="54" spans="3:38" ht="12.75">
      <c r="C54" t="s">
        <v>465</v>
      </c>
      <c r="D54">
        <v>21588</v>
      </c>
      <c r="E54">
        <v>21588</v>
      </c>
      <c r="F54">
        <v>21588</v>
      </c>
      <c r="G54">
        <v>21588</v>
      </c>
      <c r="H54">
        <v>21588</v>
      </c>
      <c r="I54">
        <v>21588</v>
      </c>
      <c r="J54">
        <v>21588</v>
      </c>
      <c r="K54">
        <v>21588</v>
      </c>
      <c r="L54">
        <v>21588</v>
      </c>
      <c r="M54">
        <v>21588</v>
      </c>
      <c r="N54">
        <v>21588</v>
      </c>
      <c r="O54">
        <v>21588</v>
      </c>
      <c r="P54">
        <v>21588</v>
      </c>
      <c r="Q54">
        <v>21588</v>
      </c>
      <c r="R54">
        <v>21588</v>
      </c>
      <c r="S54">
        <v>21588</v>
      </c>
      <c r="T54">
        <v>21588</v>
      </c>
      <c r="U54">
        <v>21588</v>
      </c>
      <c r="V54">
        <v>21588</v>
      </c>
      <c r="W54">
        <v>21588</v>
      </c>
      <c r="X54">
        <v>21588</v>
      </c>
      <c r="Y54">
        <v>21588</v>
      </c>
      <c r="Z54">
        <v>21588</v>
      </c>
      <c r="AA54">
        <v>21588</v>
      </c>
      <c r="AB54">
        <v>21588</v>
      </c>
      <c r="AC54">
        <v>21588</v>
      </c>
      <c r="AD54">
        <v>21588</v>
      </c>
      <c r="AE54">
        <v>21588</v>
      </c>
      <c r="AF54">
        <v>21588</v>
      </c>
      <c r="AG54">
        <v>21588</v>
      </c>
      <c r="AH54">
        <v>21588</v>
      </c>
      <c r="AI54">
        <v>21588</v>
      </c>
      <c r="AJ54">
        <v>21588</v>
      </c>
      <c r="AK54">
        <v>21588</v>
      </c>
      <c r="AL54">
        <v>21588</v>
      </c>
    </row>
    <row r="55" spans="3:38" ht="12.75">
      <c r="C55" t="s">
        <v>466</v>
      </c>
      <c r="D55">
        <v>7.947549111744154</v>
      </c>
      <c r="E55">
        <v>9.18621935983244</v>
      </c>
      <c r="F55">
        <v>9.516932009369842</v>
      </c>
      <c r="G55">
        <v>7.710657112615035</v>
      </c>
      <c r="H55">
        <v>6.9678794853006405</v>
      </c>
      <c r="I55">
        <v>7.56627944661194</v>
      </c>
      <c r="J55">
        <v>8.059696351048732</v>
      </c>
      <c r="K55">
        <v>8.775005312535614</v>
      </c>
      <c r="L55">
        <v>7.621124395141566</v>
      </c>
      <c r="M55">
        <v>5.642246959368162</v>
      </c>
      <c r="N55">
        <v>8.296562104878014</v>
      </c>
      <c r="O55">
        <v>6.922913211230001</v>
      </c>
      <c r="P55">
        <v>6.845327198527604</v>
      </c>
      <c r="Q55">
        <v>6.737838102960284</v>
      </c>
      <c r="R55">
        <v>6.516426364433003</v>
      </c>
      <c r="S55">
        <v>6.600958298334128</v>
      </c>
      <c r="T55">
        <v>7.01511796913712</v>
      </c>
      <c r="U55">
        <v>7.116362579245119</v>
      </c>
      <c r="V55">
        <v>7.676415691549891</v>
      </c>
      <c r="W55">
        <v>6.513890298158712</v>
      </c>
      <c r="X55">
        <v>6.191758170180656</v>
      </c>
      <c r="Y55">
        <v>7.178401132927554</v>
      </c>
      <c r="Z55">
        <v>6.955415835905915</v>
      </c>
      <c r="AA55">
        <v>6.551875089374628</v>
      </c>
      <c r="AB55">
        <v>5.818124653764247</v>
      </c>
      <c r="AC55">
        <v>8.25776368695036</v>
      </c>
      <c r="AD55">
        <v>5.962477612312848</v>
      </c>
      <c r="AE55">
        <v>6.660292275523418</v>
      </c>
      <c r="AF55">
        <v>8.193560218263961</v>
      </c>
      <c r="AG55">
        <v>7.486403696490363</v>
      </c>
      <c r="AH55">
        <v>37.71907022678305</v>
      </c>
      <c r="AI55">
        <v>33.0774756105604</v>
      </c>
      <c r="AJ55">
        <v>26.491587036980647</v>
      </c>
      <c r="AK55">
        <v>28.63646471595163</v>
      </c>
      <c r="AL55">
        <v>31.80912769222929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4">
      <selection activeCell="H51" sqref="H51"/>
    </sheetView>
  </sheetViews>
  <sheetFormatPr defaultColWidth="9.140625" defaultRowHeight="12.75"/>
  <cols>
    <col min="1" max="1" width="7.7109375" style="0" customWidth="1"/>
    <col min="2" max="2" width="6.140625" style="0" hidden="1" customWidth="1"/>
    <col min="3" max="3" width="6.421875" style="0" hidden="1" customWidth="1"/>
    <col min="4" max="4" width="18.00390625" style="0" hidden="1" customWidth="1"/>
    <col min="5" max="5" width="10.8515625" style="0" customWidth="1"/>
    <col min="6" max="6" width="48.8515625" style="0" customWidth="1"/>
    <col min="7" max="7" width="0" style="0" hidden="1" customWidth="1"/>
    <col min="8" max="8" width="14.140625" style="0" customWidth="1"/>
    <col min="9" max="9" width="15.28125" style="0" customWidth="1"/>
    <col min="10" max="10" width="15.140625" style="0" customWidth="1"/>
  </cols>
  <sheetData>
    <row r="1" spans="1:10" ht="12.75">
      <c r="A1" s="34" t="s">
        <v>495</v>
      </c>
      <c r="B1" s="34" t="s">
        <v>0</v>
      </c>
      <c r="C1" s="34" t="s">
        <v>1</v>
      </c>
      <c r="D1" s="34" t="s">
        <v>3</v>
      </c>
      <c r="E1" s="34" t="s">
        <v>19</v>
      </c>
      <c r="F1" s="34" t="s">
        <v>2</v>
      </c>
      <c r="G1" s="34" t="s">
        <v>7</v>
      </c>
      <c r="H1" s="34" t="s">
        <v>496</v>
      </c>
      <c r="I1" s="34" t="s">
        <v>497</v>
      </c>
      <c r="J1" s="34" t="s">
        <v>498</v>
      </c>
    </row>
    <row r="2" spans="1:10" ht="12.75">
      <c r="A2" s="34">
        <v>1</v>
      </c>
      <c r="B2" s="34">
        <v>3</v>
      </c>
      <c r="C2" s="34" t="s">
        <v>157</v>
      </c>
      <c r="D2" s="34" t="s">
        <v>158</v>
      </c>
      <c r="E2" s="34" t="s">
        <v>160</v>
      </c>
      <c r="F2" s="34" t="s">
        <v>161</v>
      </c>
      <c r="G2" s="34" t="s">
        <v>8</v>
      </c>
      <c r="H2" s="34" t="s">
        <v>499</v>
      </c>
      <c r="I2" s="34" t="s">
        <v>500</v>
      </c>
      <c r="J2" s="34"/>
    </row>
    <row r="3" spans="1:10" ht="12.75">
      <c r="A3" s="34">
        <v>2</v>
      </c>
      <c r="B3" s="34">
        <v>8</v>
      </c>
      <c r="C3" s="34" t="s">
        <v>171</v>
      </c>
      <c r="D3" s="34" t="s">
        <v>172</v>
      </c>
      <c r="E3" s="34" t="s">
        <v>160</v>
      </c>
      <c r="F3" s="34" t="s">
        <v>173</v>
      </c>
      <c r="G3" s="34" t="s">
        <v>8</v>
      </c>
      <c r="H3" s="34" t="s">
        <v>501</v>
      </c>
      <c r="I3" s="34"/>
      <c r="J3" s="34"/>
    </row>
    <row r="4" spans="1:10" ht="12.75">
      <c r="A4" s="34">
        <v>3</v>
      </c>
      <c r="B4" s="34">
        <v>11</v>
      </c>
      <c r="C4" s="34" t="s">
        <v>35</v>
      </c>
      <c r="D4" s="34" t="s">
        <v>39</v>
      </c>
      <c r="E4" s="34" t="s">
        <v>17</v>
      </c>
      <c r="F4" s="34" t="s">
        <v>47</v>
      </c>
      <c r="G4" s="34" t="s">
        <v>14</v>
      </c>
      <c r="H4" s="34" t="s">
        <v>502</v>
      </c>
      <c r="I4" s="34"/>
      <c r="J4" s="34"/>
    </row>
    <row r="5" spans="1:10" ht="12.75">
      <c r="A5" s="34">
        <v>4</v>
      </c>
      <c r="B5" s="34">
        <v>19</v>
      </c>
      <c r="C5" s="34" t="s">
        <v>269</v>
      </c>
      <c r="D5" s="34" t="s">
        <v>270</v>
      </c>
      <c r="E5" s="34" t="s">
        <v>234</v>
      </c>
      <c r="F5" s="34" t="s">
        <v>274</v>
      </c>
      <c r="G5" s="34" t="s">
        <v>14</v>
      </c>
      <c r="H5" s="34" t="s">
        <v>503</v>
      </c>
      <c r="I5" s="34" t="s">
        <v>504</v>
      </c>
      <c r="J5" s="34" t="s">
        <v>507</v>
      </c>
    </row>
    <row r="6" spans="1:10" ht="12.75">
      <c r="A6" s="34">
        <v>5</v>
      </c>
      <c r="B6" s="34">
        <v>23</v>
      </c>
      <c r="C6" s="34" t="s">
        <v>207</v>
      </c>
      <c r="D6" s="34" t="s">
        <v>209</v>
      </c>
      <c r="E6" s="34" t="s">
        <v>160</v>
      </c>
      <c r="F6" s="34" t="s">
        <v>215</v>
      </c>
      <c r="G6" s="34" t="s">
        <v>14</v>
      </c>
      <c r="H6" s="34" t="s">
        <v>505</v>
      </c>
      <c r="I6" s="34" t="s">
        <v>506</v>
      </c>
      <c r="J6" s="34"/>
    </row>
    <row r="7" spans="1:10" ht="12.75">
      <c r="A7" s="34">
        <v>6</v>
      </c>
      <c r="B7" s="34">
        <v>25</v>
      </c>
      <c r="C7" s="34" t="s">
        <v>355</v>
      </c>
      <c r="D7" s="34" t="s">
        <v>356</v>
      </c>
      <c r="E7" s="34" t="s">
        <v>307</v>
      </c>
      <c r="F7" s="34" t="s">
        <v>362</v>
      </c>
      <c r="G7" s="34" t="s">
        <v>14</v>
      </c>
      <c r="H7" s="34" t="s">
        <v>508</v>
      </c>
      <c r="I7" s="34" t="s">
        <v>509</v>
      </c>
      <c r="J7" s="34"/>
    </row>
    <row r="8" spans="1:10" ht="12.75">
      <c r="A8" s="34">
        <v>7</v>
      </c>
      <c r="B8" s="34">
        <v>26</v>
      </c>
      <c r="C8" s="34" t="s">
        <v>38</v>
      </c>
      <c r="D8" s="34" t="s">
        <v>72</v>
      </c>
      <c r="E8" s="34" t="s">
        <v>17</v>
      </c>
      <c r="F8" s="34" t="s">
        <v>73</v>
      </c>
      <c r="G8" s="34" t="s">
        <v>8</v>
      </c>
      <c r="H8" s="34" t="s">
        <v>502</v>
      </c>
      <c r="I8" s="34" t="s">
        <v>509</v>
      </c>
      <c r="J8" s="34"/>
    </row>
    <row r="9" spans="1:10" ht="12.75">
      <c r="A9" s="34">
        <v>8</v>
      </c>
      <c r="B9" s="34">
        <v>28</v>
      </c>
      <c r="C9" s="34" t="s">
        <v>208</v>
      </c>
      <c r="D9" s="34" t="s">
        <v>220</v>
      </c>
      <c r="E9" s="34" t="s">
        <v>160</v>
      </c>
      <c r="F9" s="34" t="s">
        <v>221</v>
      </c>
      <c r="G9" s="34" t="s">
        <v>8</v>
      </c>
      <c r="H9" s="34" t="s">
        <v>510</v>
      </c>
      <c r="I9" s="34" t="s">
        <v>511</v>
      </c>
      <c r="J9" s="34"/>
    </row>
    <row r="10" spans="1:10" ht="12.75">
      <c r="A10" s="34">
        <v>9</v>
      </c>
      <c r="B10" s="34">
        <v>31</v>
      </c>
      <c r="C10" s="34" t="s">
        <v>4</v>
      </c>
      <c r="D10" s="34" t="s">
        <v>5</v>
      </c>
      <c r="E10" s="34" t="s">
        <v>17</v>
      </c>
      <c r="F10" s="34" t="s">
        <v>13</v>
      </c>
      <c r="G10" s="34" t="s">
        <v>14</v>
      </c>
      <c r="H10" s="34" t="s">
        <v>512</v>
      </c>
      <c r="I10" s="34" t="s">
        <v>513</v>
      </c>
      <c r="J10" s="34"/>
    </row>
    <row r="11" spans="1:10" ht="12.75">
      <c r="A11" s="34">
        <v>10</v>
      </c>
      <c r="B11" s="34">
        <v>32</v>
      </c>
      <c r="C11" s="34" t="s">
        <v>83</v>
      </c>
      <c r="D11" s="34" t="s">
        <v>84</v>
      </c>
      <c r="E11" s="34" t="s">
        <v>86</v>
      </c>
      <c r="F11" s="34" t="s">
        <v>87</v>
      </c>
      <c r="G11" s="34" t="s">
        <v>8</v>
      </c>
      <c r="H11" s="34" t="s">
        <v>514</v>
      </c>
      <c r="I11" s="34" t="s">
        <v>515</v>
      </c>
      <c r="J11" s="34" t="s">
        <v>507</v>
      </c>
    </row>
    <row r="12" spans="1:10" ht="12.75">
      <c r="A12" s="34">
        <v>11</v>
      </c>
      <c r="B12" s="34">
        <v>41</v>
      </c>
      <c r="C12" s="34" t="s">
        <v>35</v>
      </c>
      <c r="D12" s="34" t="s">
        <v>39</v>
      </c>
      <c r="E12" s="34" t="s">
        <v>17</v>
      </c>
      <c r="F12" s="34" t="s">
        <v>40</v>
      </c>
      <c r="G12" s="34" t="s">
        <v>8</v>
      </c>
      <c r="H12" s="34" t="s">
        <v>502</v>
      </c>
      <c r="I12" s="34" t="s">
        <v>516</v>
      </c>
      <c r="J12" s="34"/>
    </row>
    <row r="13" spans="1:10" ht="12.75">
      <c r="A13" s="34">
        <v>12</v>
      </c>
      <c r="B13" s="34">
        <v>55</v>
      </c>
      <c r="C13" s="34" t="s">
        <v>355</v>
      </c>
      <c r="D13" s="34" t="s">
        <v>356</v>
      </c>
      <c r="E13" s="34" t="s">
        <v>307</v>
      </c>
      <c r="F13" s="34" t="s">
        <v>357</v>
      </c>
      <c r="G13" s="34" t="s">
        <v>8</v>
      </c>
      <c r="H13" s="34" t="s">
        <v>517</v>
      </c>
      <c r="I13" s="34" t="s">
        <v>518</v>
      </c>
      <c r="J13" s="34"/>
    </row>
    <row r="14" spans="1:10" ht="12.75" customHeight="1">
      <c r="A14" s="34">
        <v>13</v>
      </c>
      <c r="B14" s="34">
        <v>64</v>
      </c>
      <c r="C14" s="34" t="s">
        <v>231</v>
      </c>
      <c r="D14" s="34" t="s">
        <v>232</v>
      </c>
      <c r="E14" s="34" t="s">
        <v>234</v>
      </c>
      <c r="F14" s="34" t="s">
        <v>242</v>
      </c>
      <c r="G14" s="34" t="s">
        <v>14</v>
      </c>
      <c r="H14" s="34" t="s">
        <v>519</v>
      </c>
      <c r="I14" s="34" t="s">
        <v>500</v>
      </c>
      <c r="J14" s="34"/>
    </row>
    <row r="15" spans="1:10" ht="12.75" customHeight="1">
      <c r="A15" s="34">
        <v>14</v>
      </c>
      <c r="B15" s="34">
        <v>66</v>
      </c>
      <c r="C15" s="34" t="s">
        <v>23</v>
      </c>
      <c r="D15" s="34" t="s">
        <v>24</v>
      </c>
      <c r="E15" s="34" t="s">
        <v>17</v>
      </c>
      <c r="F15" s="34" t="s">
        <v>30</v>
      </c>
      <c r="G15" s="34" t="s">
        <v>14</v>
      </c>
      <c r="H15" s="34" t="s">
        <v>520</v>
      </c>
      <c r="I15" s="34"/>
      <c r="J15" s="34"/>
    </row>
    <row r="16" spans="1:10" ht="12.75">
      <c r="A16" s="34">
        <v>15</v>
      </c>
      <c r="B16" s="34">
        <v>68</v>
      </c>
      <c r="C16" s="34" t="s">
        <v>171</v>
      </c>
      <c r="D16" s="34" t="s">
        <v>172</v>
      </c>
      <c r="E16" s="34" t="s">
        <v>160</v>
      </c>
      <c r="F16" s="34" t="s">
        <v>178</v>
      </c>
      <c r="G16" s="34" t="s">
        <v>14</v>
      </c>
      <c r="H16" s="34" t="s">
        <v>521</v>
      </c>
      <c r="I16" s="34"/>
      <c r="J16" s="34"/>
    </row>
    <row r="17" spans="1:10" ht="12.75">
      <c r="A17" s="34">
        <v>16</v>
      </c>
      <c r="B17" s="34">
        <v>71</v>
      </c>
      <c r="C17" s="34" t="s">
        <v>35</v>
      </c>
      <c r="D17" s="34" t="s">
        <v>39</v>
      </c>
      <c r="E17" s="34" t="s">
        <v>17</v>
      </c>
      <c r="F17" s="34" t="s">
        <v>41</v>
      </c>
      <c r="G17" s="34" t="s">
        <v>8</v>
      </c>
      <c r="H17" s="34" t="s">
        <v>502</v>
      </c>
      <c r="I17" s="34"/>
      <c r="J17" s="34"/>
    </row>
    <row r="18" spans="1:10" ht="12.75">
      <c r="A18" s="34">
        <v>17</v>
      </c>
      <c r="B18" s="34">
        <v>72</v>
      </c>
      <c r="C18" s="34" t="s">
        <v>109</v>
      </c>
      <c r="D18" s="34" t="s">
        <v>110</v>
      </c>
      <c r="E18" s="34" t="s">
        <v>86</v>
      </c>
      <c r="F18" s="34" t="s">
        <v>117</v>
      </c>
      <c r="G18" s="34" t="s">
        <v>14</v>
      </c>
      <c r="H18" s="34" t="s">
        <v>514</v>
      </c>
      <c r="I18" s="34" t="s">
        <v>516</v>
      </c>
      <c r="J18" s="34"/>
    </row>
    <row r="19" spans="1:10" ht="12.75">
      <c r="A19" s="34">
        <v>18</v>
      </c>
      <c r="B19" s="34">
        <v>80</v>
      </c>
      <c r="C19" s="34" t="s">
        <v>342</v>
      </c>
      <c r="D19" s="34" t="s">
        <v>343</v>
      </c>
      <c r="E19" s="34" t="s">
        <v>307</v>
      </c>
      <c r="F19" s="34" t="s">
        <v>353</v>
      </c>
      <c r="G19" s="34" t="s">
        <v>14</v>
      </c>
      <c r="H19" s="34" t="s">
        <v>517</v>
      </c>
      <c r="I19" s="34" t="s">
        <v>500</v>
      </c>
      <c r="J19" s="34"/>
    </row>
    <row r="20" spans="1:10" ht="12.75">
      <c r="A20" s="34">
        <v>19</v>
      </c>
      <c r="B20" s="34">
        <v>85</v>
      </c>
      <c r="C20" s="34" t="s">
        <v>355</v>
      </c>
      <c r="D20" s="34" t="s">
        <v>356</v>
      </c>
      <c r="E20" s="34" t="s">
        <v>307</v>
      </c>
      <c r="F20" s="34" t="s">
        <v>358</v>
      </c>
      <c r="G20" s="34" t="s">
        <v>8</v>
      </c>
      <c r="H20" s="34" t="s">
        <v>517</v>
      </c>
      <c r="I20" s="34" t="s">
        <v>500</v>
      </c>
      <c r="J20" s="34"/>
    </row>
    <row r="21" spans="1:10" ht="12.75">
      <c r="A21" s="34">
        <v>20</v>
      </c>
      <c r="B21" s="34">
        <v>88</v>
      </c>
      <c r="C21" s="34" t="s">
        <v>208</v>
      </c>
      <c r="D21" s="34" t="s">
        <v>220</v>
      </c>
      <c r="E21" s="34" t="s">
        <v>160</v>
      </c>
      <c r="F21" s="34" t="s">
        <v>225</v>
      </c>
      <c r="G21" s="34" t="s">
        <v>14</v>
      </c>
      <c r="H21" s="34" t="s">
        <v>522</v>
      </c>
      <c r="I21" s="34" t="s">
        <v>523</v>
      </c>
      <c r="J21" s="34"/>
    </row>
    <row r="22" spans="1:10" ht="12.75">
      <c r="A22" s="34">
        <v>21</v>
      </c>
      <c r="B22" s="34">
        <v>101</v>
      </c>
      <c r="C22" s="34" t="s">
        <v>35</v>
      </c>
      <c r="D22" s="34" t="s">
        <v>39</v>
      </c>
      <c r="E22" s="34" t="s">
        <v>17</v>
      </c>
      <c r="F22" s="34" t="s">
        <v>48</v>
      </c>
      <c r="G22" s="34" t="s">
        <v>14</v>
      </c>
      <c r="H22" s="34" t="s">
        <v>524</v>
      </c>
      <c r="I22" s="34" t="s">
        <v>525</v>
      </c>
      <c r="J22" s="34"/>
    </row>
    <row r="23" spans="1:10" ht="12.75">
      <c r="A23" s="34">
        <v>22</v>
      </c>
      <c r="B23" s="34">
        <v>113</v>
      </c>
      <c r="C23" s="34" t="s">
        <v>207</v>
      </c>
      <c r="D23" s="34" t="s">
        <v>209</v>
      </c>
      <c r="E23" s="34" t="s">
        <v>160</v>
      </c>
      <c r="F23" s="34" t="s">
        <v>216</v>
      </c>
      <c r="G23" s="34" t="s">
        <v>14</v>
      </c>
      <c r="H23" s="34" t="s">
        <v>521</v>
      </c>
      <c r="I23" s="34" t="s">
        <v>516</v>
      </c>
      <c r="J23" s="34"/>
    </row>
    <row r="24" spans="1:10" ht="12.75">
      <c r="A24" s="34">
        <v>23</v>
      </c>
      <c r="B24" s="34">
        <v>115</v>
      </c>
      <c r="C24" s="34" t="s">
        <v>355</v>
      </c>
      <c r="D24" s="34" t="s">
        <v>356</v>
      </c>
      <c r="E24" s="34" t="s">
        <v>307</v>
      </c>
      <c r="F24" s="34" t="s">
        <v>363</v>
      </c>
      <c r="G24" s="34" t="s">
        <v>14</v>
      </c>
      <c r="H24" s="34" t="s">
        <v>517</v>
      </c>
      <c r="I24" s="34"/>
      <c r="J24" s="34"/>
    </row>
    <row r="25" spans="1:10" ht="12.75">
      <c r="A25" s="34">
        <v>24</v>
      </c>
      <c r="B25" s="34">
        <v>124</v>
      </c>
      <c r="C25" s="34" t="s">
        <v>231</v>
      </c>
      <c r="D25" s="34" t="s">
        <v>232</v>
      </c>
      <c r="E25" s="34" t="s">
        <v>234</v>
      </c>
      <c r="F25" s="34" t="s">
        <v>236</v>
      </c>
      <c r="G25" s="34" t="s">
        <v>8</v>
      </c>
      <c r="H25" s="34" t="s">
        <v>526</v>
      </c>
      <c r="I25" s="34" t="s">
        <v>527</v>
      </c>
      <c r="J25" s="34"/>
    </row>
    <row r="26" spans="1:10" ht="12.75">
      <c r="A26" s="34">
        <v>25</v>
      </c>
      <c r="B26" s="34">
        <v>131</v>
      </c>
      <c r="C26" s="34" t="s">
        <v>35</v>
      </c>
      <c r="D26" s="34" t="s">
        <v>39</v>
      </c>
      <c r="E26" s="34" t="s">
        <v>17</v>
      </c>
      <c r="F26" s="34" t="s">
        <v>49</v>
      </c>
      <c r="G26" s="34" t="s">
        <v>14</v>
      </c>
      <c r="H26" s="34" t="s">
        <v>528</v>
      </c>
      <c r="I26" s="34" t="s">
        <v>529</v>
      </c>
      <c r="J26" s="34"/>
    </row>
    <row r="27" spans="1:10" ht="12.75">
      <c r="A27" s="34">
        <v>26</v>
      </c>
      <c r="B27" s="34">
        <v>132</v>
      </c>
      <c r="C27" s="34" t="s">
        <v>109</v>
      </c>
      <c r="D27" s="34" t="s">
        <v>110</v>
      </c>
      <c r="E27" s="34" t="s">
        <v>86</v>
      </c>
      <c r="F27" s="34" t="s">
        <v>118</v>
      </c>
      <c r="G27" s="34" t="s">
        <v>14</v>
      </c>
      <c r="H27" s="34" t="s">
        <v>530</v>
      </c>
      <c r="I27" s="34"/>
      <c r="J27" s="34"/>
    </row>
    <row r="28" spans="1:10" ht="12.75">
      <c r="A28" s="34">
        <v>27</v>
      </c>
      <c r="B28" s="34">
        <v>152</v>
      </c>
      <c r="C28" s="34" t="s">
        <v>83</v>
      </c>
      <c r="D28" s="34" t="s">
        <v>84</v>
      </c>
      <c r="E28" s="34" t="s">
        <v>86</v>
      </c>
      <c r="F28" s="34" t="s">
        <v>89</v>
      </c>
      <c r="G28" s="34" t="s">
        <v>8</v>
      </c>
      <c r="H28" s="34" t="s">
        <v>531</v>
      </c>
      <c r="I28" s="34" t="s">
        <v>532</v>
      </c>
      <c r="J28" s="34"/>
    </row>
    <row r="29" spans="1:10" ht="12.75">
      <c r="A29" s="34">
        <v>28</v>
      </c>
      <c r="B29" s="34">
        <v>161</v>
      </c>
      <c r="C29" s="34" t="s">
        <v>35</v>
      </c>
      <c r="D29" s="34" t="s">
        <v>39</v>
      </c>
      <c r="E29" s="34" t="s">
        <v>17</v>
      </c>
      <c r="F29" s="34" t="s">
        <v>42</v>
      </c>
      <c r="G29" s="34" t="s">
        <v>8</v>
      </c>
      <c r="H29" s="34" t="s">
        <v>502</v>
      </c>
      <c r="I29" s="34"/>
      <c r="J29" s="34"/>
    </row>
    <row r="30" spans="1:10" ht="12.75">
      <c r="A30" s="34">
        <v>29</v>
      </c>
      <c r="B30" s="34">
        <v>188</v>
      </c>
      <c r="C30" s="34" t="s">
        <v>171</v>
      </c>
      <c r="D30" s="34" t="s">
        <v>172</v>
      </c>
      <c r="E30" s="34" t="s">
        <v>160</v>
      </c>
      <c r="F30" s="34" t="s">
        <v>180</v>
      </c>
      <c r="G30" s="34" t="s">
        <v>14</v>
      </c>
      <c r="H30" s="34" t="s">
        <v>501</v>
      </c>
      <c r="I30" s="34" t="s">
        <v>500</v>
      </c>
      <c r="J30" s="34"/>
    </row>
    <row r="31" spans="1:10" ht="12.75">
      <c r="A31" s="34">
        <v>30</v>
      </c>
      <c r="B31" s="34">
        <v>221</v>
      </c>
      <c r="C31" s="34" t="s">
        <v>35</v>
      </c>
      <c r="D31" s="34" t="s">
        <v>39</v>
      </c>
      <c r="E31" s="34" t="s">
        <v>17</v>
      </c>
      <c r="F31" s="34" t="s">
        <v>44</v>
      </c>
      <c r="G31" s="34" t="s">
        <v>8</v>
      </c>
      <c r="H31" s="34" t="s">
        <v>533</v>
      </c>
      <c r="I31" s="34" t="s">
        <v>500</v>
      </c>
      <c r="J31" s="34"/>
    </row>
    <row r="32" spans="1:10" ht="12.75">
      <c r="A32" s="34">
        <v>31</v>
      </c>
      <c r="B32" s="34">
        <v>222</v>
      </c>
      <c r="C32" s="34" t="s">
        <v>109</v>
      </c>
      <c r="D32" s="34" t="s">
        <v>110</v>
      </c>
      <c r="E32" s="34" t="s">
        <v>86</v>
      </c>
      <c r="F32" s="34" t="s">
        <v>119</v>
      </c>
      <c r="G32" s="34" t="s">
        <v>14</v>
      </c>
      <c r="H32" s="34" t="s">
        <v>530</v>
      </c>
      <c r="I32" s="34" t="s">
        <v>534</v>
      </c>
      <c r="J32" s="34"/>
    </row>
    <row r="33" spans="1:10" ht="12.75">
      <c r="A33" s="34">
        <v>32</v>
      </c>
      <c r="B33" s="34">
        <v>229</v>
      </c>
      <c r="C33" s="34" t="s">
        <v>269</v>
      </c>
      <c r="D33" s="34" t="s">
        <v>270</v>
      </c>
      <c r="E33" s="34" t="s">
        <v>234</v>
      </c>
      <c r="F33" s="34" t="s">
        <v>279</v>
      </c>
      <c r="G33" s="34" t="s">
        <v>14</v>
      </c>
      <c r="H33" s="34" t="s">
        <v>535</v>
      </c>
      <c r="I33" s="34" t="s">
        <v>536</v>
      </c>
      <c r="J33" s="34"/>
    </row>
    <row r="34" spans="1:10" ht="12.75">
      <c r="A34" s="34">
        <v>33</v>
      </c>
      <c r="B34" s="34">
        <v>254</v>
      </c>
      <c r="C34" s="34" t="s">
        <v>257</v>
      </c>
      <c r="D34" s="34" t="s">
        <v>258</v>
      </c>
      <c r="E34" s="34" t="s">
        <v>234</v>
      </c>
      <c r="F34" s="34" t="s">
        <v>263</v>
      </c>
      <c r="G34" s="34" t="s">
        <v>8</v>
      </c>
      <c r="H34" s="34" t="s">
        <v>537</v>
      </c>
      <c r="I34" s="34" t="s">
        <v>538</v>
      </c>
      <c r="J34" s="34"/>
    </row>
    <row r="35" spans="1:10" ht="12.75">
      <c r="A35" s="34">
        <v>34</v>
      </c>
      <c r="B35" s="34">
        <v>259</v>
      </c>
      <c r="C35" s="34" t="s">
        <v>269</v>
      </c>
      <c r="D35" s="34" t="s">
        <v>270</v>
      </c>
      <c r="E35" s="34" t="s">
        <v>234</v>
      </c>
      <c r="F35" s="34" t="s">
        <v>278</v>
      </c>
      <c r="G35" s="34" t="s">
        <v>14</v>
      </c>
      <c r="H35" s="34" t="s">
        <v>539</v>
      </c>
      <c r="I35" s="34"/>
      <c r="J35" s="34"/>
    </row>
    <row r="36" spans="1:10" ht="12.75">
      <c r="A36" s="34">
        <v>35</v>
      </c>
      <c r="B36" s="34">
        <v>265</v>
      </c>
      <c r="C36" s="34" t="s">
        <v>355</v>
      </c>
      <c r="D36" s="34" t="s">
        <v>356</v>
      </c>
      <c r="E36" s="34" t="s">
        <v>307</v>
      </c>
      <c r="F36" s="34" t="s">
        <v>361</v>
      </c>
      <c r="G36" s="34" t="s">
        <v>8</v>
      </c>
      <c r="H36" s="34" t="s">
        <v>517</v>
      </c>
      <c r="I36" s="34"/>
      <c r="J36" s="34"/>
    </row>
    <row r="37" spans="1:10" ht="12.75">
      <c r="A37" s="34">
        <v>36</v>
      </c>
      <c r="B37" s="34">
        <v>302</v>
      </c>
      <c r="C37" s="34"/>
      <c r="D37" s="34"/>
      <c r="E37" s="34" t="s">
        <v>86</v>
      </c>
      <c r="F37" s="34" t="s">
        <v>380</v>
      </c>
      <c r="G37" s="34" t="s">
        <v>14</v>
      </c>
      <c r="H37" s="34" t="s">
        <v>540</v>
      </c>
      <c r="I37" s="34" t="s">
        <v>541</v>
      </c>
      <c r="J37" s="34"/>
    </row>
    <row r="38" spans="1:10" ht="12.75">
      <c r="A38" s="34">
        <v>37</v>
      </c>
      <c r="B38" s="34">
        <v>303</v>
      </c>
      <c r="C38" s="34"/>
      <c r="D38" s="34"/>
      <c r="E38" s="34" t="s">
        <v>160</v>
      </c>
      <c r="F38" s="34" t="s">
        <v>381</v>
      </c>
      <c r="G38" s="34" t="s">
        <v>8</v>
      </c>
      <c r="H38" s="34" t="s">
        <v>542</v>
      </c>
      <c r="I38" s="34" t="s">
        <v>541</v>
      </c>
      <c r="J38" s="34"/>
    </row>
    <row r="39" spans="1:10" ht="12.75">
      <c r="A39" s="34">
        <v>38</v>
      </c>
      <c r="B39" s="34">
        <v>305</v>
      </c>
      <c r="C39" s="34"/>
      <c r="D39" s="34"/>
      <c r="E39" s="34" t="s">
        <v>307</v>
      </c>
      <c r="F39" s="34" t="s">
        <v>383</v>
      </c>
      <c r="G39" s="34" t="s">
        <v>14</v>
      </c>
      <c r="H39" s="34" t="s">
        <v>517</v>
      </c>
      <c r="I39" s="34" t="s">
        <v>500</v>
      </c>
      <c r="J39" s="34"/>
    </row>
    <row r="40" spans="1:10" ht="12.75">
      <c r="A40" s="34">
        <v>39</v>
      </c>
      <c r="B40" s="34">
        <v>307</v>
      </c>
      <c r="C40" s="34"/>
      <c r="D40" s="34"/>
      <c r="E40" s="34" t="s">
        <v>86</v>
      </c>
      <c r="F40" s="34" t="s">
        <v>385</v>
      </c>
      <c r="G40" s="34" t="s">
        <v>8</v>
      </c>
      <c r="H40" s="34" t="s">
        <v>514</v>
      </c>
      <c r="I40" s="34"/>
      <c r="J40" s="34"/>
    </row>
    <row r="41" spans="1:10" ht="12.75">
      <c r="A41" s="34">
        <v>40</v>
      </c>
      <c r="B41" s="34">
        <v>309</v>
      </c>
      <c r="C41" s="34"/>
      <c r="D41" s="34"/>
      <c r="E41" s="34" t="s">
        <v>234</v>
      </c>
      <c r="F41" s="34" t="s">
        <v>387</v>
      </c>
      <c r="G41" s="34" t="s">
        <v>8</v>
      </c>
      <c r="H41" s="34" t="s">
        <v>543</v>
      </c>
      <c r="I41" s="34"/>
      <c r="J41" s="34"/>
    </row>
    <row r="42" spans="1:10" ht="12.75">
      <c r="A42" s="34">
        <v>41</v>
      </c>
      <c r="B42" s="34">
        <v>310</v>
      </c>
      <c r="C42" s="34"/>
      <c r="D42" s="34"/>
      <c r="E42" s="34" t="s">
        <v>307</v>
      </c>
      <c r="F42" s="34" t="s">
        <v>388</v>
      </c>
      <c r="G42" s="34" t="s">
        <v>8</v>
      </c>
      <c r="H42" s="34" t="s">
        <v>544</v>
      </c>
      <c r="I42" s="34"/>
      <c r="J42" s="34"/>
    </row>
    <row r="43" spans="1:10" ht="12.75">
      <c r="A43" s="34">
        <v>42</v>
      </c>
      <c r="B43" s="34">
        <v>312</v>
      </c>
      <c r="C43" s="34"/>
      <c r="D43" s="34"/>
      <c r="E43" s="34" t="s">
        <v>86</v>
      </c>
      <c r="F43" s="34" t="s">
        <v>390</v>
      </c>
      <c r="G43" s="34" t="s">
        <v>8</v>
      </c>
      <c r="H43" s="34" t="s">
        <v>514</v>
      </c>
      <c r="I43" s="34"/>
      <c r="J43" s="34"/>
    </row>
    <row r="44" spans="1:10" ht="12.75">
      <c r="A44" s="34">
        <v>43</v>
      </c>
      <c r="B44" s="34">
        <v>313</v>
      </c>
      <c r="C44" s="34"/>
      <c r="D44" s="34"/>
      <c r="E44" s="34" t="s">
        <v>160</v>
      </c>
      <c r="F44" s="34" t="s">
        <v>391</v>
      </c>
      <c r="G44" s="34" t="s">
        <v>8</v>
      </c>
      <c r="H44" s="34" t="s">
        <v>501</v>
      </c>
      <c r="I44" s="34" t="s">
        <v>507</v>
      </c>
      <c r="J44" s="34"/>
    </row>
    <row r="45" spans="1:10" ht="12.75">
      <c r="A45" s="34">
        <v>44</v>
      </c>
      <c r="B45" s="34">
        <v>314</v>
      </c>
      <c r="C45" s="34"/>
      <c r="D45" s="34"/>
      <c r="E45" s="34" t="s">
        <v>234</v>
      </c>
      <c r="F45" s="34" t="s">
        <v>392</v>
      </c>
      <c r="G45" s="34" t="s">
        <v>8</v>
      </c>
      <c r="H45" s="34" t="s">
        <v>545</v>
      </c>
      <c r="I45" s="34" t="s">
        <v>546</v>
      </c>
      <c r="J45" s="34"/>
    </row>
    <row r="46" spans="1:10" ht="12.75">
      <c r="A46" s="34">
        <v>45</v>
      </c>
      <c r="B46" s="34">
        <v>317</v>
      </c>
      <c r="C46" s="34"/>
      <c r="D46" s="34"/>
      <c r="E46" s="34" t="s">
        <v>86</v>
      </c>
      <c r="F46" s="34" t="s">
        <v>395</v>
      </c>
      <c r="G46" s="34" t="s">
        <v>14</v>
      </c>
      <c r="H46" s="34" t="s">
        <v>530</v>
      </c>
      <c r="I46" s="34"/>
      <c r="J46" s="34"/>
    </row>
    <row r="47" spans="1:10" ht="12.75">
      <c r="A47" s="34">
        <v>46</v>
      </c>
      <c r="B47" s="34">
        <v>319</v>
      </c>
      <c r="C47" s="34"/>
      <c r="D47" s="34"/>
      <c r="E47" s="34" t="s">
        <v>234</v>
      </c>
      <c r="F47" s="34" t="s">
        <v>397</v>
      </c>
      <c r="G47" s="34" t="s">
        <v>14</v>
      </c>
      <c r="H47" s="34" t="s">
        <v>547</v>
      </c>
      <c r="I47" s="34" t="s">
        <v>507</v>
      </c>
      <c r="J47" s="34"/>
    </row>
    <row r="48" spans="1:10" ht="12.75">
      <c r="A48" s="34">
        <v>47</v>
      </c>
      <c r="B48" s="34">
        <v>320</v>
      </c>
      <c r="C48" s="34"/>
      <c r="D48" s="34"/>
      <c r="E48" s="34" t="s">
        <v>307</v>
      </c>
      <c r="F48" s="34" t="s">
        <v>398</v>
      </c>
      <c r="G48" s="34" t="s">
        <v>8</v>
      </c>
      <c r="H48" s="34" t="s">
        <v>517</v>
      </c>
      <c r="I48" s="34"/>
      <c r="J48" s="34"/>
    </row>
    <row r="49" spans="1:10" ht="12.75">
      <c r="A49" s="34">
        <v>48</v>
      </c>
      <c r="B49" s="34">
        <v>321</v>
      </c>
      <c r="C49" s="34"/>
      <c r="D49" s="34"/>
      <c r="E49" s="34" t="s">
        <v>86</v>
      </c>
      <c r="F49" s="34" t="s">
        <v>399</v>
      </c>
      <c r="G49" s="34" t="s">
        <v>8</v>
      </c>
      <c r="H49" s="34" t="s">
        <v>514</v>
      </c>
      <c r="I49" s="34"/>
      <c r="J49" s="34"/>
    </row>
    <row r="50" spans="1:10" ht="12.75">
      <c r="A50" s="34">
        <v>49</v>
      </c>
      <c r="B50" s="34">
        <v>326</v>
      </c>
      <c r="C50" s="34"/>
      <c r="D50" s="34"/>
      <c r="E50" s="34" t="s">
        <v>234</v>
      </c>
      <c r="F50" s="34" t="s">
        <v>404</v>
      </c>
      <c r="G50" s="34" t="s">
        <v>8</v>
      </c>
      <c r="H50" s="34" t="s">
        <v>548</v>
      </c>
      <c r="I50" s="34" t="s">
        <v>549</v>
      </c>
      <c r="J50" s="34" t="s">
        <v>550</v>
      </c>
    </row>
    <row r="51" spans="1:10" ht="12.75">
      <c r="A51" s="34">
        <v>50</v>
      </c>
      <c r="B51" s="34">
        <v>327</v>
      </c>
      <c r="C51" s="34"/>
      <c r="D51" s="34"/>
      <c r="E51" s="34" t="s">
        <v>307</v>
      </c>
      <c r="F51" s="34" t="s">
        <v>405</v>
      </c>
      <c r="G51" s="34" t="s">
        <v>14</v>
      </c>
      <c r="H51" s="34" t="s">
        <v>517</v>
      </c>
      <c r="I51" s="34"/>
      <c r="J51" s="3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workbookViewId="0" topLeftCell="A30">
      <selection activeCell="K54" sqref="K54"/>
    </sheetView>
  </sheetViews>
  <sheetFormatPr defaultColWidth="9.140625" defaultRowHeight="12.75"/>
  <cols>
    <col min="1" max="1" width="20.28125" style="0" customWidth="1"/>
    <col min="2" max="2" width="7.140625" style="0" customWidth="1"/>
    <col min="3" max="3" width="9.140625" style="32" customWidth="1"/>
    <col min="4" max="5" width="3.7109375" style="0" customWidth="1"/>
    <col min="6" max="6" width="5.7109375" style="0" customWidth="1"/>
    <col min="7" max="8" width="3.7109375" style="0" customWidth="1"/>
    <col min="9" max="9" width="11.00390625" style="0" customWidth="1"/>
    <col min="10" max="10" width="6.00390625" style="0" customWidth="1"/>
    <col min="14" max="14" width="9.7109375" style="0" customWidth="1"/>
  </cols>
  <sheetData>
    <row r="1" spans="1:10" ht="12.75">
      <c r="A1" t="s">
        <v>485</v>
      </c>
      <c r="B1" s="13" t="s">
        <v>474</v>
      </c>
      <c r="C1" s="31">
        <v>35</v>
      </c>
      <c r="D1" s="1" t="s">
        <v>487</v>
      </c>
      <c r="E1" s="1"/>
      <c r="F1" s="1"/>
      <c r="G1" s="1"/>
      <c r="H1" s="2"/>
      <c r="I1" s="2"/>
      <c r="J1" t="s">
        <v>422</v>
      </c>
    </row>
    <row r="2" spans="1:12" ht="12.75" customHeight="1">
      <c r="A2" t="s">
        <v>488</v>
      </c>
      <c r="B2" s="13" t="s">
        <v>473</v>
      </c>
      <c r="C2" s="31" t="s">
        <v>486</v>
      </c>
      <c r="D2" s="1" t="s">
        <v>487</v>
      </c>
      <c r="E2" s="1"/>
      <c r="F2" s="1"/>
      <c r="G2" s="1"/>
      <c r="K2" s="35" t="s">
        <v>483</v>
      </c>
      <c r="L2" s="36"/>
    </row>
    <row r="3" spans="11:12" ht="12.75">
      <c r="K3" s="37"/>
      <c r="L3" s="38"/>
    </row>
    <row r="4" spans="1:12" ht="12.75">
      <c r="A4" s="2" t="s">
        <v>417</v>
      </c>
      <c r="B4" s="12" t="s">
        <v>419</v>
      </c>
      <c r="C4" s="33" t="s">
        <v>494</v>
      </c>
      <c r="D4" s="24" t="s">
        <v>489</v>
      </c>
      <c r="E4" s="24" t="s">
        <v>490</v>
      </c>
      <c r="F4" s="24" t="s">
        <v>491</v>
      </c>
      <c r="G4" s="24" t="s">
        <v>492</v>
      </c>
      <c r="H4" s="24" t="s">
        <v>493</v>
      </c>
      <c r="K4" s="20" t="s">
        <v>464</v>
      </c>
      <c r="L4" s="21" t="s">
        <v>484</v>
      </c>
    </row>
    <row r="5" spans="1:15" ht="12.75">
      <c r="A5" t="s">
        <v>418</v>
      </c>
      <c r="B5" t="e">
        <f>SUM('Admin 50'!#REF!+'Admin 50'!$J$10+'Admin 50'!#REF!+'Admin 50'!#REF!+'Admin 50'!#REF!)</f>
        <v>#REF!</v>
      </c>
      <c r="C5" s="32" t="e">
        <f>B5/5</f>
        <v>#REF!</v>
      </c>
      <c r="D5" s="27" t="e">
        <f>IF(C5&lt;35,"&lt;&lt;","")</f>
        <v>#REF!</v>
      </c>
      <c r="E5" s="27" t="e">
        <f>IF(AND(C5&lt;45,C5&gt;=35),"&lt;&lt;","")</f>
        <v>#REF!</v>
      </c>
      <c r="F5" s="29" t="e">
        <f>IF(AND(C5&gt;=45,C5&lt;56),"-----","")</f>
        <v>#REF!</v>
      </c>
      <c r="G5" s="28" t="e">
        <f>IF(AND(C5&gt;55,C5&lt;=65),"&gt;&gt;","")</f>
        <v>#REF!</v>
      </c>
      <c r="H5" s="28" t="e">
        <f>IF(C5&gt;65,"&gt;&gt;","")</f>
        <v>#REF!</v>
      </c>
      <c r="K5" s="22">
        <f>CHOOSE($O$7,NS1!B2,NS2!B2,NS3!B2,NS4!B2,NS5!B2,NS6!B2,NS7!B2,NS8!B2,NS9!B2,NS10!B2)</f>
        <v>27.622385747482596</v>
      </c>
      <c r="L5" s="17">
        <f>CHOOSE($O$7,NS1!C2,NS2!C2,NS3!C2,NS4!C2,NS5!C2,NS6!C2,NS7!C2,NS8!C2,NS9!C2,NS10!C2)</f>
        <v>7.929191333602695</v>
      </c>
      <c r="N5" s="14" t="s">
        <v>473</v>
      </c>
      <c r="O5" s="15">
        <f>IF(OR(C2="M",C2="m",C2=1),1,2)</f>
        <v>1</v>
      </c>
    </row>
    <row r="6" spans="1:15" ht="12.75">
      <c r="A6" t="s">
        <v>420</v>
      </c>
      <c r="B6" t="e">
        <f>SUM('Admin 50'!#REF!+'Admin 50'!$J$15)</f>
        <v>#REF!</v>
      </c>
      <c r="C6" s="32" t="e">
        <f>B6/2</f>
        <v>#REF!</v>
      </c>
      <c r="D6" s="27" t="e">
        <f aca="true" t="shared" si="0" ref="D6:D38">IF(C6&lt;35,"&lt;&lt;","")</f>
        <v>#REF!</v>
      </c>
      <c r="E6" s="27" t="e">
        <f aca="true" t="shared" si="1" ref="E6:E38">IF(AND(C6&lt;45,C6&gt;=35),"&lt;&lt;","")</f>
        <v>#REF!</v>
      </c>
      <c r="F6" s="29" t="e">
        <f aca="true" t="shared" si="2" ref="F6:F38">IF(AND(C6&gt;=45,C6&lt;56),"-----","")</f>
        <v>#REF!</v>
      </c>
      <c r="G6" s="28" t="e">
        <f aca="true" t="shared" si="3" ref="G6:G38">IF(AND(C6&gt;55,C6&lt;=65),"&gt;&gt;","")</f>
        <v>#REF!</v>
      </c>
      <c r="H6" s="28" t="e">
        <f aca="true" t="shared" si="4" ref="H6:H38">IF(C6&gt;65,"&gt;&gt;","")</f>
        <v>#REF!</v>
      </c>
      <c r="K6" s="22">
        <f>CHOOSE($O$7,NS1!B3,NS2!B3,NS3!B3,NS4!B3,NS5!B3,NS6!B3,NS7!B3,NS8!B3,NS9!B3,NS10!B3)</f>
        <v>27.764910921766113</v>
      </c>
      <c r="L6" s="17">
        <f>CHOOSE($O$7,NS1!C3,NS2!C3,NS3!C3,NS4!C3,NS5!C3,NS6!C3,NS7!C3,NS8!C3,NS9!C3,NS10!C3)</f>
        <v>9.234814040575522</v>
      </c>
      <c r="N6" s="16" t="s">
        <v>474</v>
      </c>
      <c r="O6" s="17">
        <f>IF(C1&lt;17,1,IF(C1&lt;25,2,IF(C1&lt;40,3,IF(C1&lt;66,4,5))))</f>
        <v>3</v>
      </c>
    </row>
    <row r="7" spans="1:15" ht="12.75">
      <c r="A7" t="s">
        <v>421</v>
      </c>
      <c r="B7">
        <f>SUM('Admin 50'!$J$4+'Admin 50'!$J$12+'Admin 50'!$J$17+'Admin 50'!$J$22+'Admin 50'!$J$26+'Admin 50'!$J$29+'Admin 50'!$J$31)</f>
        <v>20</v>
      </c>
      <c r="C7" s="32">
        <f>B7/7</f>
        <v>2.857142857142857</v>
      </c>
      <c r="D7" s="27" t="str">
        <f t="shared" si="0"/>
        <v>&lt;&lt;</v>
      </c>
      <c r="E7" s="27">
        <f t="shared" si="1"/>
      </c>
      <c r="F7" s="29">
        <f t="shared" si="2"/>
      </c>
      <c r="G7" s="28">
        <f t="shared" si="3"/>
      </c>
      <c r="H7" s="28">
        <f t="shared" si="4"/>
      </c>
      <c r="K7" s="22">
        <f>CHOOSE($O$7,NS1!B4,NS2!B4,NS3!B4,NS4!B4,NS5!B4,NS6!B4,NS7!B4,NS8!B4,NS9!B4,NS10!B4)</f>
        <v>26.216498838109995</v>
      </c>
      <c r="L7" s="17">
        <f>CHOOSE($O$7,NS1!C4,NS2!C4,NS3!C4,NS4!C4,NS5!C4,NS6!C4,NS7!C4,NS8!C4,NS9!C4,NS10!C4)</f>
        <v>9.592228086058906</v>
      </c>
      <c r="N7" s="18" t="s">
        <v>475</v>
      </c>
      <c r="O7" s="19">
        <f>IF(O5=1,O6,5+O6)</f>
        <v>3</v>
      </c>
    </row>
    <row r="8" spans="1:12" ht="12.75">
      <c r="A8" t="s">
        <v>423</v>
      </c>
      <c r="B8" t="e">
        <f>SUM('Admin 50'!#REF!)</f>
        <v>#REF!</v>
      </c>
      <c r="C8" s="32" t="e">
        <f>B8</f>
        <v>#REF!</v>
      </c>
      <c r="D8" s="27" t="e">
        <f t="shared" si="0"/>
        <v>#REF!</v>
      </c>
      <c r="E8" s="27" t="e">
        <f t="shared" si="1"/>
        <v>#REF!</v>
      </c>
      <c r="F8" s="29" t="e">
        <f t="shared" si="2"/>
        <v>#REF!</v>
      </c>
      <c r="G8" s="28" t="e">
        <f t="shared" si="3"/>
        <v>#REF!</v>
      </c>
      <c r="H8" s="28" t="e">
        <f t="shared" si="4"/>
        <v>#REF!</v>
      </c>
      <c r="K8" s="22">
        <f>CHOOSE($O$7,NS1!B5,NS2!B5,NS3!B5,NS4!B5,NS5!B5,NS6!B5,NS7!B5,NS8!B5,NS9!B5,NS10!B5)</f>
        <v>27.685515104570094</v>
      </c>
      <c r="L8" s="17">
        <f>CHOOSE($O$7,NS1!C5,NS2!C5,NS3!C5,NS4!C5,NS5!C5,NS6!C5,NS7!C5,NS8!C5,NS9!C5,NS10!C5)</f>
        <v>7.7388266248826385</v>
      </c>
    </row>
    <row r="9" spans="1:12" ht="12.75">
      <c r="A9" t="s">
        <v>424</v>
      </c>
      <c r="D9" s="27" t="str">
        <f t="shared" si="0"/>
        <v>&lt;&lt;</v>
      </c>
      <c r="E9" s="27">
        <f t="shared" si="1"/>
      </c>
      <c r="F9" s="29">
        <f t="shared" si="2"/>
      </c>
      <c r="G9" s="28">
        <f t="shared" si="3"/>
      </c>
      <c r="H9" s="28">
        <f t="shared" si="4"/>
      </c>
      <c r="K9" s="22">
        <f>CHOOSE($O$7,NS1!B6,NS2!B6,NS3!B6,NS4!B6,NS5!B6,NS6!B6,NS7!B6,NS8!B6,NS9!B6,NS10!B6)</f>
        <v>32.15027110766843</v>
      </c>
      <c r="L9" s="17">
        <f>CHOOSE($O$7,NS1!C6,NS2!C6,NS3!C6,NS4!C6,NS5!C6,NS6!C6,NS7!C6,NS8!C6,NS9!C6,NS10!C6)</f>
        <v>7.016714831350654</v>
      </c>
    </row>
    <row r="10" spans="1:12" ht="12.75">
      <c r="A10" t="s">
        <v>425</v>
      </c>
      <c r="B10" t="e">
        <f>SUM('Admin 50'!$J$8+'Admin 50'!#REF!)</f>
        <v>#REF!</v>
      </c>
      <c r="C10" s="32" t="e">
        <f>B10/2</f>
        <v>#REF!</v>
      </c>
      <c r="D10" s="27" t="e">
        <f t="shared" si="0"/>
        <v>#REF!</v>
      </c>
      <c r="E10" s="27" t="e">
        <f t="shared" si="1"/>
        <v>#REF!</v>
      </c>
      <c r="F10" s="29" t="e">
        <f t="shared" si="2"/>
        <v>#REF!</v>
      </c>
      <c r="G10" s="28" t="e">
        <f t="shared" si="3"/>
        <v>#REF!</v>
      </c>
      <c r="H10" s="28" t="e">
        <f t="shared" si="4"/>
        <v>#REF!</v>
      </c>
      <c r="K10" s="22">
        <f>CHOOSE($O$7,NS1!B7,NS2!B7,NS3!B7,NS4!B7,NS5!B7,NS6!B7,NS7!B7,NS8!B7,NS9!B7,NS10!B7)</f>
        <v>22.825716498838112</v>
      </c>
      <c r="L10" s="17">
        <f>CHOOSE($O$7,NS1!C7,NS2!C7,NS3!C7,NS4!C7,NS5!C7,NS6!C7,NS7!C7,NS8!C7,NS9!C7,NS10!C7)</f>
        <v>7.378502456355305</v>
      </c>
    </row>
    <row r="11" spans="4:12" ht="12.75">
      <c r="D11" s="25"/>
      <c r="E11" s="25"/>
      <c r="F11" s="30"/>
      <c r="G11" s="25"/>
      <c r="H11" s="26"/>
      <c r="K11" s="22"/>
      <c r="L11" s="17"/>
    </row>
    <row r="12" spans="1:12" ht="12.75">
      <c r="A12" t="s">
        <v>426</v>
      </c>
      <c r="B12" t="e">
        <f>SUM('Admin 50'!#REF!+'Admin 50'!$J$11+'Admin 50'!#REF!+'Admin 50'!#REF!+'Admin 50'!$J$28+'Admin 50'!#REF!)</f>
        <v>#REF!</v>
      </c>
      <c r="C12" s="32" t="e">
        <f>B12/7</f>
        <v>#REF!</v>
      </c>
      <c r="D12" s="27" t="e">
        <f t="shared" si="0"/>
        <v>#REF!</v>
      </c>
      <c r="E12" s="27" t="e">
        <f t="shared" si="1"/>
        <v>#REF!</v>
      </c>
      <c r="F12" s="29" t="e">
        <f t="shared" si="2"/>
        <v>#REF!</v>
      </c>
      <c r="G12" s="28" t="e">
        <f t="shared" si="3"/>
        <v>#REF!</v>
      </c>
      <c r="H12" s="28" t="e">
        <f t="shared" si="4"/>
        <v>#REF!</v>
      </c>
      <c r="K12" s="22">
        <f>CHOOSE($O$7,NS1!B9,NS2!B9,NS3!B9,NS4!B9,NS5!B9,NS6!B9,NS7!B9,NS8!B9,NS9!B9,NS10!B9)</f>
        <v>33.91866769945774</v>
      </c>
      <c r="L12" s="17">
        <f>CHOOSE($O$7,NS1!C9,NS2!C9,NS3!C9,NS4!C9,NS5!C9,NS6!C9,NS7!C9,NS8!C9,NS9!C9,NS10!C9)</f>
        <v>8.310445857556015</v>
      </c>
    </row>
    <row r="13" spans="1:12" ht="12.75">
      <c r="A13" t="s">
        <v>427</v>
      </c>
      <c r="B13" t="e">
        <f>SUM('Admin 50'!#REF!)</f>
        <v>#REF!</v>
      </c>
      <c r="C13" s="32" t="e">
        <f>B13</f>
        <v>#REF!</v>
      </c>
      <c r="D13" s="27" t="e">
        <f t="shared" si="0"/>
        <v>#REF!</v>
      </c>
      <c r="E13" s="27" t="e">
        <f t="shared" si="1"/>
        <v>#REF!</v>
      </c>
      <c r="F13" s="29" t="e">
        <f t="shared" si="2"/>
        <v>#REF!</v>
      </c>
      <c r="G13" s="28" t="e">
        <f t="shared" si="3"/>
        <v>#REF!</v>
      </c>
      <c r="H13" s="28" t="e">
        <f t="shared" si="4"/>
        <v>#REF!</v>
      </c>
      <c r="K13" s="22">
        <f>CHOOSE($O$7,NS1!B10,NS2!B10,NS3!B10,NS4!B10,NS5!B10,NS6!B10,NS7!B10,NS8!B10,NS9!B10,NS10!B10)</f>
        <v>28.872192099147966</v>
      </c>
      <c r="L13" s="17">
        <f>CHOOSE($O$7,NS1!C10,NS2!C10,NS3!C10,NS4!C10,NS5!C10,NS6!C10,NS7!C10,NS8!C10,NS9!C10,NS10!C10)</f>
        <v>8.550278025725813</v>
      </c>
    </row>
    <row r="14" spans="1:12" ht="12.75">
      <c r="A14" t="s">
        <v>428</v>
      </c>
      <c r="B14">
        <f>SUM('Admin 50'!$J$18+'Admin 50'!$J$32+'Admin 50'!$J$27)</f>
        <v>12</v>
      </c>
      <c r="C14" s="32">
        <f>B14/3</f>
        <v>4</v>
      </c>
      <c r="D14" s="27" t="str">
        <f t="shared" si="0"/>
        <v>&lt;&lt;</v>
      </c>
      <c r="E14" s="27">
        <f t="shared" si="1"/>
      </c>
      <c r="F14" s="29">
        <f t="shared" si="2"/>
      </c>
      <c r="G14" s="28">
        <f t="shared" si="3"/>
      </c>
      <c r="H14" s="28">
        <f t="shared" si="4"/>
      </c>
      <c r="K14" s="22">
        <f>CHOOSE($O$7,NS1!B11,NS2!B11,NS3!B11,NS4!B11,NS5!B11,NS6!B11,NS7!B11,NS8!B11,NS9!B11,NS10!B11)</f>
        <v>35.01781564678551</v>
      </c>
      <c r="L14" s="17">
        <f>CHOOSE($O$7,NS1!C11,NS2!C11,NS3!C11,NS4!C11,NS5!C11,NS6!C11,NS7!C11,NS8!C11,NS9!C11,NS10!C11)</f>
        <v>7.633029952350914</v>
      </c>
    </row>
    <row r="15" spans="1:12" ht="12.75">
      <c r="A15" t="s">
        <v>429</v>
      </c>
      <c r="D15" s="27" t="str">
        <f t="shared" si="0"/>
        <v>&lt;&lt;</v>
      </c>
      <c r="E15" s="27">
        <f t="shared" si="1"/>
      </c>
      <c r="F15" s="29">
        <f t="shared" si="2"/>
      </c>
      <c r="G15" s="28">
        <f t="shared" si="3"/>
      </c>
      <c r="H15" s="28">
        <f t="shared" si="4"/>
      </c>
      <c r="K15" s="22">
        <f>CHOOSE($O$7,NS1!B12,NS2!B12,NS3!B12,NS4!B12,NS5!B12,NS6!B12,NS7!B12,NS8!B12,NS9!B12,NS10!B12)</f>
        <v>31.102633617350875</v>
      </c>
      <c r="L15" s="17">
        <f>CHOOSE($O$7,NS1!C12,NS2!C12,NS3!C12,NS4!C12,NS5!C12,NS6!C12,NS7!C12,NS8!C12,NS9!C12,NS10!C12)</f>
        <v>5.921735523017954</v>
      </c>
    </row>
    <row r="16" spans="1:12" ht="12.75">
      <c r="A16" t="s">
        <v>430</v>
      </c>
      <c r="D16" s="27" t="str">
        <f t="shared" si="0"/>
        <v>&lt;&lt;</v>
      </c>
      <c r="E16" s="27">
        <f t="shared" si="1"/>
      </c>
      <c r="F16" s="29">
        <f t="shared" si="2"/>
      </c>
      <c r="G16" s="28">
        <f t="shared" si="3"/>
      </c>
      <c r="H16" s="28">
        <f t="shared" si="4"/>
      </c>
      <c r="K16" s="22">
        <f>CHOOSE($O$7,NS1!B13,NS2!B13,NS3!B13,NS4!B13,NS5!B13,NS6!B13,NS7!B13,NS8!B13,NS9!B13,NS10!B13)</f>
        <v>33.09178931061194</v>
      </c>
      <c r="L16" s="17">
        <f>CHOOSE($O$7,NS1!C13,NS2!C13,NS3!C13,NS4!C13,NS5!C13,NS6!C13,NS7!C13,NS8!C13,NS9!C13,NS10!C13)</f>
        <v>7.595631963553745</v>
      </c>
    </row>
    <row r="17" spans="1:12" ht="12.75">
      <c r="A17" t="s">
        <v>431</v>
      </c>
      <c r="D17" s="27" t="str">
        <f t="shared" si="0"/>
        <v>&lt;&lt;</v>
      </c>
      <c r="E17" s="27">
        <f t="shared" si="1"/>
      </c>
      <c r="F17" s="29">
        <f t="shared" si="2"/>
      </c>
      <c r="G17" s="28">
        <f t="shared" si="3"/>
      </c>
      <c r="H17" s="28">
        <f t="shared" si="4"/>
      </c>
      <c r="K17" s="22">
        <f>CHOOSE($O$7,NS1!B14,NS2!B14,NS3!B14,NS4!B14,NS5!B14,NS6!B14,NS7!B14,NS8!B14,NS9!B14,NS10!B14)</f>
        <v>36.91402013942689</v>
      </c>
      <c r="L17" s="17">
        <f>CHOOSE($O$7,NS1!C14,NS2!C14,NS3!C14,NS4!C14,NS5!C14,NS6!C14,NS7!C14,NS8!C14,NS9!C14,NS10!C14)</f>
        <v>6.963315411159098</v>
      </c>
    </row>
    <row r="18" spans="4:12" ht="12.75">
      <c r="D18" s="25"/>
      <c r="E18" s="25"/>
      <c r="F18" s="30"/>
      <c r="G18" s="25"/>
      <c r="H18" s="26"/>
      <c r="K18" s="22"/>
      <c r="L18" s="17"/>
    </row>
    <row r="19" spans="1:12" ht="12.75">
      <c r="A19" t="s">
        <v>432</v>
      </c>
      <c r="B19" t="e">
        <f>SUM('Admin 50'!$J$2+'Admin 50'!#REF!)</f>
        <v>#REF!</v>
      </c>
      <c r="C19" s="32" t="e">
        <f>B19/2</f>
        <v>#REF!</v>
      </c>
      <c r="D19" s="27" t="e">
        <f t="shared" si="0"/>
        <v>#REF!</v>
      </c>
      <c r="E19" s="27" t="e">
        <f t="shared" si="1"/>
        <v>#REF!</v>
      </c>
      <c r="F19" s="29" t="e">
        <f t="shared" si="2"/>
        <v>#REF!</v>
      </c>
      <c r="G19" s="28" t="e">
        <f t="shared" si="3"/>
        <v>#REF!</v>
      </c>
      <c r="H19" s="28" t="e">
        <f t="shared" si="4"/>
        <v>#REF!</v>
      </c>
      <c r="K19" s="22">
        <f>CHOOSE($O$7,NS1!B16,NS2!B16,NS3!B16,NS4!B16,NS5!B16,NS6!B16,NS7!B16,NS8!B16,NS9!B16,NS10!B16)</f>
        <v>39.70255615801714</v>
      </c>
      <c r="L19" s="17">
        <f>CHOOSE($O$7,NS1!C16,NS2!C16,NS3!C16,NS4!C16,NS5!C16,NS6!C16,NS7!C16,NS8!C16,NS9!C16,NS10!C16)</f>
        <v>6.548231425666808</v>
      </c>
    </row>
    <row r="20" spans="1:12" ht="12.75">
      <c r="A20" t="s">
        <v>433</v>
      </c>
      <c r="B20" t="e">
        <f>SUM('Admin 50'!$J$3+'Admin 50'!$J$16+'Admin 50'!#REF!+'Admin 50'!$J$30)</f>
        <v>#REF!</v>
      </c>
      <c r="C20" s="32" t="e">
        <f>B20/4</f>
        <v>#REF!</v>
      </c>
      <c r="D20" s="27" t="e">
        <f t="shared" si="0"/>
        <v>#REF!</v>
      </c>
      <c r="E20" s="27" t="e">
        <f t="shared" si="1"/>
        <v>#REF!</v>
      </c>
      <c r="F20" s="29" t="e">
        <f t="shared" si="2"/>
        <v>#REF!</v>
      </c>
      <c r="G20" s="28" t="e">
        <f t="shared" si="3"/>
        <v>#REF!</v>
      </c>
      <c r="H20" s="28" t="e">
        <f t="shared" si="4"/>
        <v>#REF!</v>
      </c>
      <c r="K20" s="22">
        <f>CHOOSE($O$7,NS1!B17,NS2!B17,NS3!B17,NS4!B17,NS5!B17,NS6!B17,NS7!B17,NS8!B17,NS9!B17,NS10!B17)</f>
        <v>38.07281177381888</v>
      </c>
      <c r="L20" s="17">
        <f>CHOOSE($O$7,NS1!C17,NS2!C17,NS3!C17,NS4!C17,NS5!C17,NS6!C17,NS7!C17,NS8!C17,NS9!C17,NS10!C17)</f>
        <v>6.9319018756421045</v>
      </c>
    </row>
    <row r="21" spans="1:12" ht="12.75">
      <c r="A21" t="s">
        <v>434</v>
      </c>
      <c r="D21" s="27" t="str">
        <f t="shared" si="0"/>
        <v>&lt;&lt;</v>
      </c>
      <c r="E21" s="27">
        <f t="shared" si="1"/>
      </c>
      <c r="F21" s="29">
        <f t="shared" si="2"/>
      </c>
      <c r="G21" s="28">
        <f t="shared" si="3"/>
      </c>
      <c r="H21" s="28">
        <f t="shared" si="4"/>
      </c>
      <c r="K21" s="22">
        <f>CHOOSE($O$7,NS1!B18,NS2!B18,NS3!B18,NS4!B18,NS5!B18,NS6!B18,NS7!B18,NS8!B18,NS9!B18,NS10!B18)</f>
        <v>35.95739736638268</v>
      </c>
      <c r="L21" s="17">
        <f>CHOOSE($O$7,NS1!C18,NS2!C18,NS3!C18,NS4!C18,NS5!C18,NS6!C18,NS7!C18,NS8!C18,NS9!C18,NS10!C18)</f>
        <v>6.634339234233825</v>
      </c>
    </row>
    <row r="22" spans="1:12" ht="12.75">
      <c r="A22" t="s">
        <v>435</v>
      </c>
      <c r="D22" s="27" t="str">
        <f t="shared" si="0"/>
        <v>&lt;&lt;</v>
      </c>
      <c r="E22" s="27">
        <f t="shared" si="1"/>
      </c>
      <c r="F22" s="29">
        <f t="shared" si="2"/>
      </c>
      <c r="G22" s="28">
        <f t="shared" si="3"/>
      </c>
      <c r="H22" s="28">
        <f t="shared" si="4"/>
      </c>
      <c r="K22" s="22">
        <f>CHOOSE($O$7,NS1!B19,NS2!B19,NS3!B19,NS4!B19,NS5!B19,NS6!B19,NS7!B19,NS8!B19,NS9!B19,NS10!B19)</f>
        <v>36.13051897753672</v>
      </c>
      <c r="L22" s="17">
        <f>CHOOSE($O$7,NS1!C19,NS2!C19,NS3!C19,NS4!C19,NS5!C19,NS6!C19,NS7!C19,NS8!C19,NS9!C19,NS10!C19)</f>
        <v>6.698609821385276</v>
      </c>
    </row>
    <row r="23" spans="1:12" ht="12.75">
      <c r="A23" t="s">
        <v>436</v>
      </c>
      <c r="B23" t="e">
        <f>SUM('Admin 50'!$J$6+'Admin 50'!$J$23+'Admin 50'!#REF!+'Admin 50'!#REF!+'Admin 50'!#REF!+'Admin 50'!#REF!)</f>
        <v>#REF!</v>
      </c>
      <c r="C23" s="32" t="e">
        <f>B23/6</f>
        <v>#REF!</v>
      </c>
      <c r="D23" s="27" t="e">
        <f t="shared" si="0"/>
        <v>#REF!</v>
      </c>
      <c r="E23" s="27" t="e">
        <f t="shared" si="1"/>
        <v>#REF!</v>
      </c>
      <c r="F23" s="29" t="e">
        <f t="shared" si="2"/>
        <v>#REF!</v>
      </c>
      <c r="G23" s="28" t="e">
        <f t="shared" si="3"/>
        <v>#REF!</v>
      </c>
      <c r="H23" s="28" t="e">
        <f t="shared" si="4"/>
        <v>#REF!</v>
      </c>
      <c r="K23" s="22">
        <f>CHOOSE($O$7,NS1!B20,NS2!B20,NS3!B20,NS4!B20,NS5!B20,NS6!B20,NS7!B20,NS8!B20,NS9!B20,NS10!B20)</f>
        <v>40.89852827265681</v>
      </c>
      <c r="L23" s="17">
        <f>CHOOSE($O$7,NS1!C20,NS2!C20,NS3!C20,NS4!C20,NS5!C20,NS6!C20,NS7!C20,NS8!C20,NS9!C20,NS10!C20)</f>
        <v>6.638954185140073</v>
      </c>
    </row>
    <row r="24" spans="1:12" ht="12.75">
      <c r="A24" t="s">
        <v>437</v>
      </c>
      <c r="B24" t="e">
        <f>SUM('Admin 50'!$J$9+'Admin 50'!$J$21+'Admin 50'!#REF!)</f>
        <v>#REF!</v>
      </c>
      <c r="C24" s="32" t="e">
        <f>B24/3</f>
        <v>#REF!</v>
      </c>
      <c r="D24" s="27" t="e">
        <f t="shared" si="0"/>
        <v>#REF!</v>
      </c>
      <c r="E24" s="27" t="e">
        <f t="shared" si="1"/>
        <v>#REF!</v>
      </c>
      <c r="F24" s="29" t="e">
        <f t="shared" si="2"/>
        <v>#REF!</v>
      </c>
      <c r="G24" s="28" t="e">
        <f t="shared" si="3"/>
        <v>#REF!</v>
      </c>
      <c r="H24" s="28" t="e">
        <f t="shared" si="4"/>
        <v>#REF!</v>
      </c>
      <c r="K24" s="22">
        <f>CHOOSE($O$7,NS1!B21,NS2!B21,NS3!B21,NS4!B21,NS5!B21,NS6!B21,NS7!B21,NS8!B21,NS9!B21,NS10!B21)</f>
        <v>28.373353989155692</v>
      </c>
      <c r="L24" s="17">
        <f>CHOOSE($O$7,NS1!C21,NS2!C21,NS3!C21,NS4!C21,NS5!C21,NS6!C21,NS7!C21,NS8!C21,NS9!C21,NS10!C21)</f>
        <v>7.919883773799302</v>
      </c>
    </row>
    <row r="25" spans="4:12" ht="12.75">
      <c r="D25" s="25"/>
      <c r="E25" s="25"/>
      <c r="F25" s="30"/>
      <c r="G25" s="25"/>
      <c r="H25" s="26"/>
      <c r="K25" s="22"/>
      <c r="L25" s="17"/>
    </row>
    <row r="26" spans="1:12" ht="12.75">
      <c r="A26" t="s">
        <v>438</v>
      </c>
      <c r="B26" t="e">
        <f>SUM('Admin 50'!$J$14+'Admin 50'!$J$25+'Admin 50'!#REF!)</f>
        <v>#REF!</v>
      </c>
      <c r="C26" s="32" t="e">
        <f>B26/3</f>
        <v>#REF!</v>
      </c>
      <c r="D26" s="27" t="e">
        <f t="shared" si="0"/>
        <v>#REF!</v>
      </c>
      <c r="E26" s="27" t="e">
        <f t="shared" si="1"/>
        <v>#REF!</v>
      </c>
      <c r="F26" s="29" t="e">
        <f t="shared" si="2"/>
        <v>#REF!</v>
      </c>
      <c r="G26" s="28" t="e">
        <f t="shared" si="3"/>
        <v>#REF!</v>
      </c>
      <c r="H26" s="28" t="e">
        <f t="shared" si="4"/>
        <v>#REF!</v>
      </c>
      <c r="K26" s="22">
        <f>CHOOSE($O$7,NS1!B23,NS2!B23,NS3!B23,NS4!B23,NS5!B23,NS6!B23,NS7!B23,NS8!B23,NS9!B23,NS10!B23)</f>
        <v>40.05848179705649</v>
      </c>
      <c r="L26" s="17">
        <f>CHOOSE($O$7,NS1!C23,NS2!C23,NS3!C23,NS4!C23,NS5!C23,NS6!C23,NS7!C23,NS8!C23,NS9!C23,NS10!C23)</f>
        <v>5.666782607917393</v>
      </c>
    </row>
    <row r="27" spans="1:12" ht="12.75">
      <c r="A27" t="s">
        <v>439</v>
      </c>
      <c r="D27" s="27" t="str">
        <f t="shared" si="0"/>
        <v>&lt;&lt;</v>
      </c>
      <c r="E27" s="27">
        <f t="shared" si="1"/>
      </c>
      <c r="F27" s="29">
        <f t="shared" si="2"/>
      </c>
      <c r="G27" s="28">
        <f t="shared" si="3"/>
      </c>
      <c r="H27" s="28">
        <f t="shared" si="4"/>
      </c>
      <c r="K27" s="22">
        <f>CHOOSE($O$7,NS1!B24,NS2!B24,NS3!B24,NS4!B24,NS5!B24,NS6!B24,NS7!B24,NS8!B24,NS9!B24,NS10!B24)</f>
        <v>33.29899302865987</v>
      </c>
      <c r="L27" s="17">
        <f>CHOOSE($O$7,NS1!C24,NS2!C24,NS3!C24,NS4!C24,NS5!C24,NS6!C24,NS7!C24,NS8!C24,NS9!C24,NS10!C24)</f>
        <v>8.030771345787418</v>
      </c>
    </row>
    <row r="28" spans="1:12" ht="12.75">
      <c r="A28" t="s">
        <v>440</v>
      </c>
      <c r="B28" t="e">
        <f>SUM('Admin 50'!#REF!+'Admin 50'!$J$34)</f>
        <v>#REF!</v>
      </c>
      <c r="C28" s="32" t="e">
        <f>B28/2</f>
        <v>#REF!</v>
      </c>
      <c r="D28" s="27" t="e">
        <f t="shared" si="0"/>
        <v>#REF!</v>
      </c>
      <c r="E28" s="27" t="e">
        <f t="shared" si="1"/>
        <v>#REF!</v>
      </c>
      <c r="F28" s="29" t="e">
        <f t="shared" si="2"/>
        <v>#REF!</v>
      </c>
      <c r="G28" s="28" t="e">
        <f t="shared" si="3"/>
        <v>#REF!</v>
      </c>
      <c r="H28" s="28" t="e">
        <f t="shared" si="4"/>
        <v>#REF!</v>
      </c>
      <c r="K28" s="22">
        <f>CHOOSE($O$7,NS1!B25,NS2!B25,NS3!B25,NS4!B25,NS5!B25,NS6!B25,NS7!B25,NS8!B25,NS9!B25,NS10!B25)</f>
        <v>39.35437645236249</v>
      </c>
      <c r="L28" s="17">
        <f>CHOOSE($O$7,NS1!C25,NS2!C25,NS3!C25,NS4!C25,NS5!C25,NS6!C25,NS7!C25,NS8!C25,NS9!C25,NS10!C25)</f>
        <v>5.83469646962989</v>
      </c>
    </row>
    <row r="29" spans="1:12" ht="12.75">
      <c r="A29" t="s">
        <v>441</v>
      </c>
      <c r="B29" t="e">
        <f>SUM('Admin 50'!$J$5+'Admin 50'!#REF!+'Admin 50'!#REF!+'Admin 50'!$J$33+'Admin 50'!$J$35+'Admin 50'!#REF!)</f>
        <v>#REF!</v>
      </c>
      <c r="C29" s="32" t="e">
        <f>B29/6</f>
        <v>#REF!</v>
      </c>
      <c r="D29" s="27" t="e">
        <f t="shared" si="0"/>
        <v>#REF!</v>
      </c>
      <c r="E29" s="27" t="e">
        <f t="shared" si="1"/>
        <v>#REF!</v>
      </c>
      <c r="F29" s="29" t="e">
        <f t="shared" si="2"/>
        <v>#REF!</v>
      </c>
      <c r="G29" s="28" t="e">
        <f t="shared" si="3"/>
        <v>#REF!</v>
      </c>
      <c r="H29" s="28" t="e">
        <f t="shared" si="4"/>
        <v>#REF!</v>
      </c>
      <c r="K29" s="22">
        <f>CHOOSE($O$7,NS1!B26,NS2!B26,NS3!B26,NS4!B26,NS5!B26,NS6!B26,NS7!B26,NS8!B26,NS9!B26,NS10!B26)</f>
        <v>38.556545313710195</v>
      </c>
      <c r="L29" s="17">
        <f>CHOOSE($O$7,NS1!C26,NS2!C26,NS3!C26,NS4!C26,NS5!C26,NS6!C26,NS7!C26,NS8!C26,NS9!C26,NS10!C26)</f>
        <v>6.663705914474778</v>
      </c>
    </row>
    <row r="30" spans="1:12" ht="12.75">
      <c r="A30" t="s">
        <v>442</v>
      </c>
      <c r="B30" t="e">
        <f>SUM('Admin 50'!#REF!)</f>
        <v>#REF!</v>
      </c>
      <c r="C30" s="32" t="e">
        <f>B30</f>
        <v>#REF!</v>
      </c>
      <c r="D30" s="27" t="e">
        <f t="shared" si="0"/>
        <v>#REF!</v>
      </c>
      <c r="E30" s="27" t="e">
        <f t="shared" si="1"/>
        <v>#REF!</v>
      </c>
      <c r="F30" s="29" t="e">
        <f t="shared" si="2"/>
        <v>#REF!</v>
      </c>
      <c r="G30" s="28" t="e">
        <f t="shared" si="3"/>
        <v>#REF!</v>
      </c>
      <c r="H30" s="28" t="e">
        <f t="shared" si="4"/>
        <v>#REF!</v>
      </c>
      <c r="K30" s="22">
        <f>CHOOSE($O$7,NS1!B27,NS2!B27,NS3!B27,NS4!B27,NS5!B27,NS6!B27,NS7!B27,NS8!B27,NS9!B27,NS10!B27)</f>
        <v>32.184740511231645</v>
      </c>
      <c r="L30" s="17">
        <f>CHOOSE($O$7,NS1!C27,NS2!C27,NS3!C27,NS4!C27,NS5!C27,NS6!C27,NS7!C27,NS8!C27,NS9!C27,NS10!C27)</f>
        <v>8.231324271015433</v>
      </c>
    </row>
    <row r="31" spans="1:12" ht="12.75">
      <c r="A31" t="s">
        <v>443</v>
      </c>
      <c r="D31" s="27" t="str">
        <f t="shared" si="0"/>
        <v>&lt;&lt;</v>
      </c>
      <c r="E31" s="27">
        <f t="shared" si="1"/>
      </c>
      <c r="F31" s="29">
        <f t="shared" si="2"/>
      </c>
      <c r="G31" s="28">
        <f t="shared" si="3"/>
      </c>
      <c r="H31" s="28">
        <f t="shared" si="4"/>
      </c>
      <c r="K31" s="22">
        <f>CHOOSE($O$7,NS1!B28,NS2!B28,NS3!B28,NS4!B28,NS5!B28,NS6!B28,NS7!B28,NS8!B28,NS9!B28,NS10!B28)</f>
        <v>32.56158017041044</v>
      </c>
      <c r="L31" s="17">
        <f>CHOOSE($O$7,NS1!C28,NS2!C28,NS3!C28,NS4!C28,NS5!C28,NS6!C28,NS7!C28,NS8!C28,NS9!C28,NS10!C28)</f>
        <v>7.176571636543322</v>
      </c>
    </row>
    <row r="32" spans="4:12" ht="12.75">
      <c r="D32" s="25"/>
      <c r="E32" s="25"/>
      <c r="F32" s="30"/>
      <c r="G32" s="25"/>
      <c r="H32" s="26">
        <f>IF(C32&gt;65,"&gt;&gt;",IF(C32&gt;55,"&gt;",""))</f>
      </c>
      <c r="K32" s="22"/>
      <c r="L32" s="17"/>
    </row>
    <row r="33" spans="1:12" ht="12.75">
      <c r="A33" t="s">
        <v>444</v>
      </c>
      <c r="B33" t="e">
        <f>SUM('Admin 50'!#REF!)</f>
        <v>#REF!</v>
      </c>
      <c r="C33" s="32" t="e">
        <f>B33</f>
        <v>#REF!</v>
      </c>
      <c r="D33" s="27" t="e">
        <f t="shared" si="0"/>
        <v>#REF!</v>
      </c>
      <c r="E33" s="27" t="e">
        <f t="shared" si="1"/>
        <v>#REF!</v>
      </c>
      <c r="F33" s="29" t="e">
        <f t="shared" si="2"/>
        <v>#REF!</v>
      </c>
      <c r="G33" s="28" t="e">
        <f t="shared" si="3"/>
        <v>#REF!</v>
      </c>
      <c r="H33" s="28" t="e">
        <f t="shared" si="4"/>
        <v>#REF!</v>
      </c>
      <c r="K33" s="22">
        <f>CHOOSE($O$7,NS1!B30,NS2!B30,NS3!B30,NS4!B30,NS5!B30,NS6!B30,NS7!B30,NS8!B30,NS9!B30,NS10!B30)</f>
        <v>40.05848179705649</v>
      </c>
      <c r="L33" s="17">
        <f>CHOOSE($O$7,NS1!C30,NS2!C30,NS3!C30,NS4!C30,NS5!C30,NS6!C30,NS7!C30,NS8!C30,NS9!C30,NS10!C30)</f>
        <v>5.859011811552147</v>
      </c>
    </row>
    <row r="34" spans="1:12" ht="12.75">
      <c r="A34" t="s">
        <v>445</v>
      </c>
      <c r="B34" t="e">
        <f>SUM('Admin 50'!#REF!)</f>
        <v>#REF!</v>
      </c>
      <c r="C34" s="32" t="e">
        <f>B34</f>
        <v>#REF!</v>
      </c>
      <c r="D34" s="27" t="e">
        <f t="shared" si="0"/>
        <v>#REF!</v>
      </c>
      <c r="E34" s="27" t="e">
        <f t="shared" si="1"/>
        <v>#REF!</v>
      </c>
      <c r="F34" s="29" t="e">
        <f t="shared" si="2"/>
        <v>#REF!</v>
      </c>
      <c r="G34" s="28" t="e">
        <f t="shared" si="3"/>
        <v>#REF!</v>
      </c>
      <c r="H34" s="28" t="e">
        <f t="shared" si="4"/>
        <v>#REF!</v>
      </c>
      <c r="K34" s="22">
        <f>CHOOSE($O$7,NS1!B31,NS2!B31,NS3!B31,NS4!B31,NS5!B31,NS6!B31,NS7!B31,NS8!B31,NS9!B31,NS10!B31)</f>
        <v>33.29899302865987</v>
      </c>
      <c r="L34" s="17">
        <f>CHOOSE($O$7,NS1!C31,NS2!C31,NS3!C31,NS4!C31,NS5!C31,NS6!C31,NS7!C31,NS8!C31,NS9!C31,NS10!C31)</f>
        <v>7.702624599154241</v>
      </c>
    </row>
    <row r="35" spans="1:12" ht="12.75">
      <c r="A35" t="s">
        <v>446</v>
      </c>
      <c r="D35" s="27" t="str">
        <f t="shared" si="0"/>
        <v>&lt;&lt;</v>
      </c>
      <c r="E35" s="27">
        <f t="shared" si="1"/>
      </c>
      <c r="F35" s="29">
        <f t="shared" si="2"/>
      </c>
      <c r="G35" s="28">
        <f t="shared" si="3"/>
      </c>
      <c r="H35" s="28">
        <f t="shared" si="4"/>
      </c>
      <c r="K35" s="22">
        <f>CHOOSE($O$7,NS1!B32,NS2!B32,NS3!B32,NS4!B32,NS5!B32,NS6!B32,NS7!B32,NS8!B32,NS9!B32,NS10!B32)</f>
        <v>39.35437645236249</v>
      </c>
      <c r="L35" s="17">
        <f>CHOOSE($O$7,NS1!C32,NS2!C32,NS3!C32,NS4!C32,NS5!C32,NS6!C32,NS7!C32,NS8!C32,NS9!C32,NS10!C32)</f>
        <v>6.165243859120666</v>
      </c>
    </row>
    <row r="36" spans="1:12" ht="12.75">
      <c r="A36" t="s">
        <v>447</v>
      </c>
      <c r="B36">
        <f>SUM('Admin 50'!$J$19)</f>
        <v>2</v>
      </c>
      <c r="C36" s="32">
        <f>B36</f>
        <v>2</v>
      </c>
      <c r="D36" s="27" t="str">
        <f t="shared" si="0"/>
        <v>&lt;&lt;</v>
      </c>
      <c r="E36" s="27">
        <f t="shared" si="1"/>
      </c>
      <c r="F36" s="29">
        <f t="shared" si="2"/>
      </c>
      <c r="G36" s="28">
        <f t="shared" si="3"/>
      </c>
      <c r="H36" s="28">
        <f t="shared" si="4"/>
      </c>
      <c r="K36" s="22">
        <f>CHOOSE($O$7,NS1!B33,NS2!B33,NS3!B33,NS4!B33,NS5!B33,NS6!B33,NS7!B33,NS8!B33,NS9!B33,NS10!B33)</f>
        <v>38.556545313710195</v>
      </c>
      <c r="L36" s="17">
        <f>CHOOSE($O$7,NS1!C33,NS2!C33,NS3!C33,NS4!C33,NS5!C33,NS6!C33,NS7!C33,NS8!C33,NS9!C33,NS10!C33)</f>
        <v>7.057099024022357</v>
      </c>
    </row>
    <row r="37" spans="1:12" ht="12.75">
      <c r="A37" t="s">
        <v>448</v>
      </c>
      <c r="B37" t="e">
        <f>SUM('Admin 50'!$J$7+'Admin 50'!$J$13+'Admin 50'!$J$20+'Admin 50'!$J$24+'Admin 50'!#REF!+'Admin 50'!$J$36)</f>
        <v>#REF!</v>
      </c>
      <c r="C37" s="32" t="e">
        <f>B37/6</f>
        <v>#REF!</v>
      </c>
      <c r="D37" s="27" t="e">
        <f t="shared" si="0"/>
        <v>#REF!</v>
      </c>
      <c r="E37" s="27" t="e">
        <f t="shared" si="1"/>
        <v>#REF!</v>
      </c>
      <c r="F37" s="29" t="e">
        <f t="shared" si="2"/>
        <v>#REF!</v>
      </c>
      <c r="G37" s="28" t="e">
        <f t="shared" si="3"/>
        <v>#REF!</v>
      </c>
      <c r="H37" s="28" t="e">
        <f t="shared" si="4"/>
        <v>#REF!</v>
      </c>
      <c r="K37" s="22">
        <f>CHOOSE($O$7,NS1!B34,NS2!B34,NS3!B34,NS4!B34,NS5!B34,NS6!B34,NS7!B34,NS8!B34,NS9!B34,NS10!B34)</f>
        <v>32.184740511231645</v>
      </c>
      <c r="L37" s="17">
        <f>CHOOSE($O$7,NS1!C34,NS2!C34,NS3!C34,NS4!C34,NS5!C34,NS6!C34,NS7!C34,NS8!C34,NS9!C34,NS10!C34)</f>
        <v>7.863258435264245</v>
      </c>
    </row>
    <row r="38" spans="1:12" ht="12.75">
      <c r="A38" t="s">
        <v>449</v>
      </c>
      <c r="D38" s="27" t="str">
        <f t="shared" si="0"/>
        <v>&lt;&lt;</v>
      </c>
      <c r="E38" s="27">
        <f t="shared" si="1"/>
      </c>
      <c r="F38" s="29">
        <f t="shared" si="2"/>
      </c>
      <c r="G38" s="28">
        <f t="shared" si="3"/>
      </c>
      <c r="H38" s="28">
        <f t="shared" si="4"/>
      </c>
      <c r="K38" s="22">
        <f>CHOOSE($O$7,NS1!B35,NS2!B35,NS3!B35,NS4!B35,NS5!B35,NS6!B35,NS7!B35,NS8!B35,NS9!B35,NS10!B35)</f>
        <v>32.56158017041044</v>
      </c>
      <c r="L38" s="17">
        <f>CHOOSE($O$7,NS1!C35,NS2!C35,NS3!C35,NS4!C35,NS5!C35,NS6!C35,NS7!C35,NS8!C35,NS9!C35,NS10!C35)</f>
        <v>7.251721594559184</v>
      </c>
    </row>
    <row r="39" spans="4:12" ht="12.75">
      <c r="D39" s="25"/>
      <c r="E39" s="25"/>
      <c r="F39" s="30"/>
      <c r="G39" s="25"/>
      <c r="H39" s="26"/>
      <c r="K39" s="22"/>
      <c r="L39" s="17"/>
    </row>
    <row r="40" spans="1:12" ht="12.75">
      <c r="A40" s="2" t="s">
        <v>456</v>
      </c>
      <c r="D40" s="25"/>
      <c r="E40" s="25"/>
      <c r="F40" s="30"/>
      <c r="G40" s="25"/>
      <c r="H40" s="26"/>
      <c r="K40" s="22"/>
      <c r="L40" s="17"/>
    </row>
    <row r="41" spans="1:12" ht="12.75">
      <c r="A41" t="s">
        <v>457</v>
      </c>
      <c r="D41" s="27" t="str">
        <f>IF(C41&lt;35,"&lt;&lt;","")</f>
        <v>&lt;&lt;</v>
      </c>
      <c r="E41" s="27">
        <f>IF(AND(C41&lt;45,C41&gt;=35),"&lt;&lt;","")</f>
      </c>
      <c r="F41" s="29">
        <f>IF(AND(C41&gt;=45,C41&lt;56),"-----","")</f>
      </c>
      <c r="G41" s="28">
        <f>IF(AND(C41&gt;55,C41&lt;=65),"&gt;&gt;","")</f>
      </c>
      <c r="H41" s="28">
        <f>IF(C41&gt;65,"&gt;&gt;","")</f>
      </c>
      <c r="K41" s="22">
        <f>CHOOSE($O$7,NS1!B38,NS2!B38,NS3!B38,NS4!B38,NS5!B38,NS6!B38,NS7!B38,NS8!B38,NS9!B38,NS10!B38)</f>
        <v>164.26529821843548</v>
      </c>
      <c r="L41" s="17">
        <f>CHOOSE($O$7,NS1!C38,NS2!C38,NS3!C38,NS4!C38,NS5!C38,NS6!C38,NS7!C38,NS8!C38,NS9!C38,NS10!C38)</f>
        <v>38.26451742249303</v>
      </c>
    </row>
    <row r="42" spans="1:12" ht="12.75">
      <c r="A42" t="s">
        <v>458</v>
      </c>
      <c r="D42" s="27" t="str">
        <f>IF(C42&lt;35,"&lt;&lt;","")</f>
        <v>&lt;&lt;</v>
      </c>
      <c r="E42" s="27">
        <f>IF(AND(C42&lt;45,C42&gt;=35),"&lt;&lt;","")</f>
      </c>
      <c r="F42" s="29">
        <f>IF(AND(C42&gt;=45,C42&lt;56),"-----","")</f>
      </c>
      <c r="G42" s="28">
        <f>IF(AND(C42&gt;55,C42&lt;=65),"&gt;&gt;","")</f>
      </c>
      <c r="H42" s="28">
        <f>IF(C42&gt;65,"&gt;&gt;","")</f>
      </c>
      <c r="K42" s="22">
        <f>CHOOSE($O$7,NS1!B39,NS2!B39,NS3!B39,NS4!B39,NS5!B39,NS6!B39,NS7!B39,NS8!B39,NS9!B39,NS10!B39)</f>
        <v>198.91711851278103</v>
      </c>
      <c r="L42" s="17">
        <f>CHOOSE($O$7,NS1!C39,NS2!C39,NS3!C39,NS4!C39,NS5!C39,NS6!C39,NS7!C39,NS8!C39,NS9!C39,NS10!C39)</f>
        <v>33.93477952306815</v>
      </c>
    </row>
    <row r="43" spans="1:12" ht="12.75">
      <c r="A43" t="s">
        <v>459</v>
      </c>
      <c r="D43" s="27" t="str">
        <f>IF(C43&lt;35,"&lt;&lt;","")</f>
        <v>&lt;&lt;</v>
      </c>
      <c r="E43" s="27">
        <f>IF(AND(C43&lt;45,C43&gt;=35),"&lt;&lt;","")</f>
      </c>
      <c r="F43" s="29">
        <f>IF(AND(C43&gt;=45,C43&lt;56),"-----","")</f>
      </c>
      <c r="G43" s="28">
        <f>IF(AND(C43&gt;55,C43&lt;=65),"&gt;&gt;","")</f>
      </c>
      <c r="H43" s="28">
        <f>IF(C43&gt;65,"&gt;&gt;","")</f>
      </c>
      <c r="K43" s="22">
        <f>CHOOSE($O$7,NS1!B40,NS2!B40,NS3!B40,NS4!B40,NS5!B40,NS6!B40,NS7!B40,NS8!B40,NS9!B40,NS10!B40)</f>
        <v>219.1351665375676</v>
      </c>
      <c r="L43" s="17">
        <f>CHOOSE($O$7,NS1!C40,NS2!C40,NS3!C40,NS4!C40,NS5!C40,NS6!C40,NS7!C40,NS8!C40,NS9!C40,NS10!C40)</f>
        <v>26.91505016112107</v>
      </c>
    </row>
    <row r="44" spans="1:12" ht="12.75">
      <c r="A44" t="s">
        <v>460</v>
      </c>
      <c r="D44" s="27" t="str">
        <f>IF(C44&lt;35,"&lt;&lt;","")</f>
        <v>&lt;&lt;</v>
      </c>
      <c r="E44" s="27">
        <f>IF(AND(C44&lt;45,C44&gt;=35),"&lt;&lt;","")</f>
      </c>
      <c r="F44" s="29">
        <f>IF(AND(C44&gt;=45,C44&lt;56),"-----","")</f>
      </c>
      <c r="G44" s="28">
        <f>IF(AND(C44&gt;55,C44&lt;=65),"&gt;&gt;","")</f>
      </c>
      <c r="H44" s="28">
        <f>IF(C44&gt;65,"&gt;&gt;","")</f>
      </c>
      <c r="K44" s="22">
        <f>CHOOSE($O$7,NS1!B41,NS2!B41,NS3!B41,NS4!B41,NS5!B41,NS6!B41,NS7!B41,NS8!B41,NS9!B41,NS10!B41)</f>
        <v>201.57397366382645</v>
      </c>
      <c r="L44" s="17">
        <f>CHOOSE($O$7,NS1!C41,NS2!C41,NS3!C41,NS4!C41,NS5!C41,NS6!C41,NS7!C41,NS8!C41,NS9!C41,NS10!C41)</f>
        <v>27.89082726032846</v>
      </c>
    </row>
    <row r="45" spans="1:12" ht="12.75">
      <c r="A45" t="s">
        <v>461</v>
      </c>
      <c r="D45" s="27" t="str">
        <f>IF(C45&lt;35,"&lt;&lt;","")</f>
        <v>&lt;&lt;</v>
      </c>
      <c r="E45" s="27">
        <f>IF(AND(C45&lt;45,C45&gt;=35),"&lt;&lt;","")</f>
      </c>
      <c r="F45" s="29">
        <f>IF(AND(C45&gt;=45,C45&lt;56),"-----","")</f>
      </c>
      <c r="G45" s="28">
        <f>IF(AND(C45&gt;55,C45&lt;=65),"&gt;&gt;","")</f>
      </c>
      <c r="H45" s="28">
        <f>IF(C45&gt;65,"&gt;&gt;","")</f>
      </c>
      <c r="K45" s="23">
        <f>CHOOSE($O$7,NS1!B42,NS2!B42,NS3!B42,NS4!B42,NS5!B42,NS6!B42,NS7!B42,NS8!B42,NS9!B42,NS10!B42)</f>
        <v>216.0147172734316</v>
      </c>
      <c r="L45" s="19">
        <f>CHOOSE($O$7,NS1!C42,NS2!C42,NS3!C42,NS4!C42,NS5!C42,NS6!C42,NS7!C42,NS8!C42,NS9!C42,NS10!C42)</f>
        <v>30.620962302480866</v>
      </c>
    </row>
    <row r="46" spans="4:8" ht="12.75">
      <c r="D46" s="10"/>
      <c r="E46" s="10"/>
      <c r="F46" s="10"/>
      <c r="G46" s="10"/>
      <c r="H46" s="10"/>
    </row>
    <row r="47" spans="1:8" ht="12.75">
      <c r="A47" s="2" t="s">
        <v>450</v>
      </c>
      <c r="D47" s="10"/>
      <c r="E47" s="10"/>
      <c r="F47" s="10"/>
      <c r="G47" s="10"/>
      <c r="H47" s="10"/>
    </row>
    <row r="48" spans="1:8" ht="12.75">
      <c r="A48" t="s">
        <v>451</v>
      </c>
      <c r="B48">
        <f>SUM('Admin 50'!$J$4+'Admin 50'!$J$8+'Admin 50'!$J$10+'Admin 50'!$J$12+'Admin 50'!$J$15+'Admin 50'!$J$17+'Admin 50'!$J$22+'Admin 50'!$J$26+'Admin 50'!$J$29+'Admin 50'!$J$31)</f>
        <v>32</v>
      </c>
      <c r="C48" s="32">
        <f>B48/10</f>
        <v>3.2</v>
      </c>
      <c r="D48" s="10"/>
      <c r="E48" s="10"/>
      <c r="F48" s="10"/>
      <c r="G48" s="10"/>
      <c r="H48" s="10"/>
    </row>
    <row r="49" spans="1:8" ht="12.75">
      <c r="A49" t="s">
        <v>452</v>
      </c>
      <c r="B49">
        <f>SUM('Admin 50'!$J$11+'Admin 50'!$J$18+'Admin 50'!$J$27+'Admin 50'!$J$28+'Admin 50'!$J$32+'Admin 50'!$J$37+'Admin 50'!$J$40+'Admin 50'!$J$43+'Admin 50'!$J$46+'Admin 50'!$J$49)</f>
        <v>29</v>
      </c>
      <c r="C49" s="32">
        <f>B49/10</f>
        <v>2.9</v>
      </c>
      <c r="D49" s="10"/>
      <c r="E49" s="10"/>
      <c r="F49" s="10"/>
      <c r="G49" s="10"/>
      <c r="H49" s="10"/>
    </row>
    <row r="50" spans="1:8" ht="12.75">
      <c r="A50" t="s">
        <v>453</v>
      </c>
      <c r="B50">
        <f>SUM('Admin 50'!$J$2+'Admin 50'!$J$3+'Admin 50'!$J$6+'Admin 50'!$J$9+'Admin 50'!$J$16+'Admin 50'!$J$21+'Admin 50'!$J$23+'Admin 50'!$J$30+'Admin 50'!$J$38+'Admin 50'!$J$44)</f>
        <v>31</v>
      </c>
      <c r="C50" s="32">
        <f>B50/10</f>
        <v>3.1</v>
      </c>
      <c r="D50" s="10"/>
      <c r="E50" s="10"/>
      <c r="F50" s="10"/>
      <c r="G50" s="10"/>
      <c r="H50" s="10"/>
    </row>
    <row r="51" spans="1:8" ht="12.75">
      <c r="A51" t="s">
        <v>454</v>
      </c>
      <c r="B51">
        <f>SUM('Admin 50'!$J$5+'Admin 50'!$J$14+'Admin 50'!$J$25+'Admin 50'!$J$33+'Admin 50'!$J$34+'Admin 50'!$J$35+'Admin 50'!$J$41+'Admin 50'!$J$45+'Admin 50'!$J$47+'Admin 50'!$J$50)</f>
        <v>32</v>
      </c>
      <c r="C51" s="32">
        <f>B51/10</f>
        <v>3.2</v>
      </c>
      <c r="D51" s="10"/>
      <c r="E51" s="10"/>
      <c r="F51" s="10"/>
      <c r="G51" s="10"/>
      <c r="H51" s="10"/>
    </row>
    <row r="52" spans="1:8" ht="12.75">
      <c r="A52" t="s">
        <v>455</v>
      </c>
      <c r="B52">
        <f>SUM('Admin 50'!$J$7+'Admin 50'!$J$13+'Admin 50'!$J$19+'Admin 50'!$J$20+'Admin 50'!$J$24+'Admin 50'!$J$36+'Admin 50'!$J$39+'Admin 50'!$J$42+'Admin 50'!$J$48+'Admin 50'!$J$51)</f>
        <v>23</v>
      </c>
      <c r="C52" s="32">
        <f>B52/10</f>
        <v>2.3</v>
      </c>
      <c r="D52" s="10"/>
      <c r="E52" s="10"/>
      <c r="F52" s="10"/>
      <c r="G52" s="10"/>
      <c r="H52" s="10"/>
    </row>
  </sheetData>
  <mergeCells count="1">
    <mergeCell ref="K2:L3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7"/>
  <sheetViews>
    <sheetView workbookViewId="0" topLeftCell="A1">
      <pane ySplit="1" topLeftCell="BM2" activePane="bottomLeft" state="frozen"/>
      <selection pane="topLeft" activeCell="A1" sqref="A1"/>
      <selection pane="bottomLeft" activeCell="F101" sqref="F10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8.00390625" style="0" customWidth="1"/>
    <col min="4" max="4" width="10.28125" style="0" customWidth="1"/>
    <col min="5" max="5" width="10.8515625" style="0" customWidth="1"/>
    <col min="6" max="6" width="54.28125" style="0" customWidth="1"/>
  </cols>
  <sheetData>
    <row r="1" spans="1:7" ht="12.75">
      <c r="A1" t="s">
        <v>0</v>
      </c>
      <c r="B1" t="s">
        <v>1</v>
      </c>
      <c r="C1" t="s">
        <v>3</v>
      </c>
      <c r="D1" t="s">
        <v>18</v>
      </c>
      <c r="E1" t="s">
        <v>19</v>
      </c>
      <c r="F1" t="s">
        <v>2</v>
      </c>
      <c r="G1" t="s">
        <v>7</v>
      </c>
    </row>
    <row r="2" spans="1:7" ht="12.75">
      <c r="A2">
        <v>1</v>
      </c>
      <c r="B2" t="s">
        <v>4</v>
      </c>
      <c r="C2" t="s">
        <v>5</v>
      </c>
      <c r="E2" t="s">
        <v>17</v>
      </c>
      <c r="F2" t="s">
        <v>6</v>
      </c>
      <c r="G2" t="s">
        <v>8</v>
      </c>
    </row>
    <row r="3" spans="1:7" ht="12.75">
      <c r="A3">
        <v>2</v>
      </c>
      <c r="B3" t="s">
        <v>83</v>
      </c>
      <c r="C3" t="s">
        <v>84</v>
      </c>
      <c r="E3" t="s">
        <v>86</v>
      </c>
      <c r="F3" t="s">
        <v>92</v>
      </c>
      <c r="G3" t="s">
        <v>14</v>
      </c>
    </row>
    <row r="4" spans="1:7" ht="12.75">
      <c r="A4">
        <v>3</v>
      </c>
      <c r="B4" t="s">
        <v>157</v>
      </c>
      <c r="C4" t="s">
        <v>158</v>
      </c>
      <c r="D4" t="s">
        <v>159</v>
      </c>
      <c r="E4" t="s">
        <v>160</v>
      </c>
      <c r="F4" t="s">
        <v>161</v>
      </c>
      <c r="G4" t="s">
        <v>8</v>
      </c>
    </row>
    <row r="5" spans="1:7" ht="12.75">
      <c r="A5">
        <v>4</v>
      </c>
      <c r="B5" t="s">
        <v>231</v>
      </c>
      <c r="C5" t="s">
        <v>232</v>
      </c>
      <c r="F5" t="s">
        <v>241</v>
      </c>
      <c r="G5" t="s">
        <v>14</v>
      </c>
    </row>
    <row r="6" spans="1:7" ht="12.75">
      <c r="A6">
        <v>5</v>
      </c>
      <c r="B6" t="s">
        <v>305</v>
      </c>
      <c r="C6" t="s">
        <v>306</v>
      </c>
      <c r="E6" t="s">
        <v>307</v>
      </c>
      <c r="F6" t="s">
        <v>308</v>
      </c>
      <c r="G6" t="s">
        <v>8</v>
      </c>
    </row>
    <row r="7" spans="1:7" ht="12.75">
      <c r="A7">
        <v>6</v>
      </c>
      <c r="B7" t="s">
        <v>23</v>
      </c>
      <c r="C7" t="s">
        <v>24</v>
      </c>
      <c r="F7" t="s">
        <v>25</v>
      </c>
      <c r="G7" t="s">
        <v>8</v>
      </c>
    </row>
    <row r="8" spans="1:7" ht="12.75">
      <c r="A8">
        <v>7</v>
      </c>
      <c r="B8" t="s">
        <v>97</v>
      </c>
      <c r="C8" t="s">
        <v>98</v>
      </c>
      <c r="F8" t="s">
        <v>104</v>
      </c>
      <c r="G8" t="s">
        <v>14</v>
      </c>
    </row>
    <row r="9" spans="1:7" ht="12.75">
      <c r="A9">
        <v>8</v>
      </c>
      <c r="B9" t="s">
        <v>171</v>
      </c>
      <c r="C9" t="s">
        <v>172</v>
      </c>
      <c r="D9" t="s">
        <v>159</v>
      </c>
      <c r="E9" t="s">
        <v>160</v>
      </c>
      <c r="F9" t="s">
        <v>173</v>
      </c>
      <c r="G9" t="s">
        <v>8</v>
      </c>
    </row>
    <row r="10" spans="1:7" ht="12.75">
      <c r="A10">
        <v>9</v>
      </c>
      <c r="B10" t="s">
        <v>245</v>
      </c>
      <c r="C10" t="s">
        <v>246</v>
      </c>
      <c r="F10" t="s">
        <v>249</v>
      </c>
      <c r="G10" t="s">
        <v>14</v>
      </c>
    </row>
    <row r="11" spans="1:7" ht="12.75">
      <c r="A11">
        <v>10</v>
      </c>
      <c r="B11" t="s">
        <v>318</v>
      </c>
      <c r="C11" t="s">
        <v>319</v>
      </c>
      <c r="F11" t="s">
        <v>320</v>
      </c>
      <c r="G11" t="s">
        <v>8</v>
      </c>
    </row>
    <row r="12" spans="1:7" ht="12.75">
      <c r="A12">
        <v>11</v>
      </c>
      <c r="B12" t="s">
        <v>35</v>
      </c>
      <c r="C12" t="s">
        <v>39</v>
      </c>
      <c r="D12" t="s">
        <v>16</v>
      </c>
      <c r="E12" t="s">
        <v>17</v>
      </c>
      <c r="F12" t="s">
        <v>47</v>
      </c>
      <c r="G12" t="s">
        <v>14</v>
      </c>
    </row>
    <row r="13" spans="1:7" ht="12.75">
      <c r="A13">
        <v>12</v>
      </c>
      <c r="B13" t="s">
        <v>109</v>
      </c>
      <c r="C13" t="s">
        <v>110</v>
      </c>
      <c r="F13" t="s">
        <v>111</v>
      </c>
      <c r="G13" t="s">
        <v>8</v>
      </c>
    </row>
    <row r="14" spans="1:7" ht="12.75">
      <c r="A14">
        <v>13</v>
      </c>
      <c r="B14" t="s">
        <v>183</v>
      </c>
      <c r="C14" t="s">
        <v>184</v>
      </c>
      <c r="F14" t="s">
        <v>190</v>
      </c>
      <c r="G14" t="s">
        <v>14</v>
      </c>
    </row>
    <row r="15" spans="1:7" ht="12.75">
      <c r="A15">
        <v>14</v>
      </c>
      <c r="B15" t="s">
        <v>257</v>
      </c>
      <c r="C15" t="s">
        <v>258</v>
      </c>
      <c r="F15" t="s">
        <v>259</v>
      </c>
      <c r="G15" t="s">
        <v>8</v>
      </c>
    </row>
    <row r="16" spans="1:7" ht="12.75">
      <c r="A16">
        <v>15</v>
      </c>
      <c r="B16" t="s">
        <v>330</v>
      </c>
      <c r="C16" t="s">
        <v>331</v>
      </c>
      <c r="F16" t="s">
        <v>337</v>
      </c>
      <c r="G16" t="s">
        <v>14</v>
      </c>
    </row>
    <row r="17" spans="1:7" ht="12.75">
      <c r="A17">
        <v>16</v>
      </c>
      <c r="B17" t="s">
        <v>36</v>
      </c>
      <c r="C17" t="s">
        <v>50</v>
      </c>
      <c r="F17" t="s">
        <v>51</v>
      </c>
      <c r="G17" t="s">
        <v>8</v>
      </c>
    </row>
    <row r="18" spans="1:7" ht="12.75">
      <c r="A18">
        <v>17</v>
      </c>
      <c r="B18" t="s">
        <v>121</v>
      </c>
      <c r="C18" t="s">
        <v>122</v>
      </c>
      <c r="F18" t="s">
        <v>128</v>
      </c>
      <c r="G18" t="s">
        <v>14</v>
      </c>
    </row>
    <row r="19" spans="1:7" ht="12.75">
      <c r="A19">
        <v>18</v>
      </c>
      <c r="B19" t="s">
        <v>195</v>
      </c>
      <c r="C19" t="s">
        <v>196</v>
      </c>
      <c r="F19" t="s">
        <v>197</v>
      </c>
      <c r="G19" t="s">
        <v>8</v>
      </c>
    </row>
    <row r="20" spans="1:7" ht="12.75">
      <c r="A20">
        <v>19</v>
      </c>
      <c r="B20" t="s">
        <v>269</v>
      </c>
      <c r="C20" t="s">
        <v>270</v>
      </c>
      <c r="D20" t="s">
        <v>233</v>
      </c>
      <c r="E20" t="s">
        <v>234</v>
      </c>
      <c r="F20" t="s">
        <v>274</v>
      </c>
      <c r="G20" t="s">
        <v>14</v>
      </c>
    </row>
    <row r="21" spans="1:7" ht="12.75">
      <c r="A21">
        <v>20</v>
      </c>
      <c r="B21" t="s">
        <v>342</v>
      </c>
      <c r="C21" t="s">
        <v>343</v>
      </c>
      <c r="F21" t="s">
        <v>344</v>
      </c>
      <c r="G21" t="s">
        <v>8</v>
      </c>
    </row>
    <row r="22" spans="1:7" ht="12.75">
      <c r="A22">
        <v>21</v>
      </c>
      <c r="B22" t="s">
        <v>37</v>
      </c>
      <c r="C22" t="s">
        <v>61</v>
      </c>
      <c r="F22" t="s">
        <v>67</v>
      </c>
      <c r="G22" t="s">
        <v>14</v>
      </c>
    </row>
    <row r="23" spans="1:7" ht="12.75">
      <c r="A23">
        <v>22</v>
      </c>
      <c r="B23" t="s">
        <v>133</v>
      </c>
      <c r="C23" t="s">
        <v>134</v>
      </c>
      <c r="F23" t="s">
        <v>135</v>
      </c>
      <c r="G23" t="s">
        <v>8</v>
      </c>
    </row>
    <row r="24" spans="1:7" ht="12.75">
      <c r="A24">
        <v>23</v>
      </c>
      <c r="B24" t="s">
        <v>207</v>
      </c>
      <c r="C24" t="s">
        <v>209</v>
      </c>
      <c r="D24" t="s">
        <v>159</v>
      </c>
      <c r="E24" t="s">
        <v>160</v>
      </c>
      <c r="F24" t="s">
        <v>215</v>
      </c>
      <c r="G24" t="s">
        <v>14</v>
      </c>
    </row>
    <row r="25" spans="1:7" ht="12.75">
      <c r="A25">
        <v>24</v>
      </c>
      <c r="B25" t="s">
        <v>281</v>
      </c>
      <c r="C25" t="s">
        <v>282</v>
      </c>
      <c r="F25" t="s">
        <v>283</v>
      </c>
      <c r="G25" t="s">
        <v>8</v>
      </c>
    </row>
    <row r="26" spans="1:7" ht="12.75">
      <c r="A26">
        <v>25</v>
      </c>
      <c r="B26" t="s">
        <v>355</v>
      </c>
      <c r="C26" t="s">
        <v>356</v>
      </c>
      <c r="D26" t="s">
        <v>352</v>
      </c>
      <c r="E26" t="s">
        <v>307</v>
      </c>
      <c r="F26" t="s">
        <v>362</v>
      </c>
      <c r="G26" t="s">
        <v>14</v>
      </c>
    </row>
    <row r="27" spans="1:7" ht="12.75">
      <c r="A27">
        <v>26</v>
      </c>
      <c r="B27" t="s">
        <v>38</v>
      </c>
      <c r="C27" t="s">
        <v>72</v>
      </c>
      <c r="D27" t="s">
        <v>16</v>
      </c>
      <c r="E27" t="s">
        <v>17</v>
      </c>
      <c r="F27" t="s">
        <v>73</v>
      </c>
      <c r="G27" t="s">
        <v>8</v>
      </c>
    </row>
    <row r="28" spans="1:7" ht="12.75">
      <c r="A28">
        <v>27</v>
      </c>
      <c r="B28" t="s">
        <v>145</v>
      </c>
      <c r="C28" t="s">
        <v>146</v>
      </c>
      <c r="F28" t="s">
        <v>155</v>
      </c>
      <c r="G28" t="s">
        <v>14</v>
      </c>
    </row>
    <row r="29" spans="1:7" ht="12.75">
      <c r="A29">
        <v>28</v>
      </c>
      <c r="B29" t="s">
        <v>208</v>
      </c>
      <c r="C29" t="s">
        <v>220</v>
      </c>
      <c r="D29" t="s">
        <v>159</v>
      </c>
      <c r="E29" t="s">
        <v>160</v>
      </c>
      <c r="F29" t="s">
        <v>221</v>
      </c>
      <c r="G29" t="s">
        <v>8</v>
      </c>
    </row>
    <row r="30" spans="1:7" ht="12.75">
      <c r="A30">
        <v>29</v>
      </c>
      <c r="B30" t="s">
        <v>293</v>
      </c>
      <c r="C30" t="s">
        <v>294</v>
      </c>
      <c r="F30" t="s">
        <v>299</v>
      </c>
      <c r="G30" t="s">
        <v>14</v>
      </c>
    </row>
    <row r="31" spans="1:7" ht="12.75">
      <c r="A31">
        <v>30</v>
      </c>
      <c r="B31" t="s">
        <v>367</v>
      </c>
      <c r="C31" t="s">
        <v>368</v>
      </c>
      <c r="F31" t="s">
        <v>369</v>
      </c>
      <c r="G31" t="s">
        <v>8</v>
      </c>
    </row>
    <row r="32" spans="1:7" ht="12.75">
      <c r="A32">
        <v>31</v>
      </c>
      <c r="B32" t="s">
        <v>4</v>
      </c>
      <c r="C32" t="s">
        <v>5</v>
      </c>
      <c r="D32" t="s">
        <v>16</v>
      </c>
      <c r="E32" t="s">
        <v>17</v>
      </c>
      <c r="F32" t="s">
        <v>13</v>
      </c>
      <c r="G32" t="s">
        <v>14</v>
      </c>
    </row>
    <row r="33" spans="1:7" ht="12.75">
      <c r="A33">
        <v>32</v>
      </c>
      <c r="B33" t="s">
        <v>83</v>
      </c>
      <c r="C33" t="s">
        <v>84</v>
      </c>
      <c r="D33" t="s">
        <v>85</v>
      </c>
      <c r="E33" t="s">
        <v>86</v>
      </c>
      <c r="F33" t="s">
        <v>87</v>
      </c>
      <c r="G33" t="s">
        <v>8</v>
      </c>
    </row>
    <row r="34" spans="1:7" ht="12.75">
      <c r="A34">
        <v>33</v>
      </c>
      <c r="B34" t="s">
        <v>157</v>
      </c>
      <c r="C34" t="s">
        <v>158</v>
      </c>
      <c r="F34" t="s">
        <v>167</v>
      </c>
      <c r="G34" t="s">
        <v>14</v>
      </c>
    </row>
    <row r="35" spans="1:7" ht="12.75">
      <c r="A35">
        <v>34</v>
      </c>
      <c r="B35" t="s">
        <v>231</v>
      </c>
      <c r="C35" t="s">
        <v>232</v>
      </c>
      <c r="F35" t="s">
        <v>235</v>
      </c>
      <c r="G35" t="s">
        <v>8</v>
      </c>
    </row>
    <row r="36" spans="1:7" ht="12.75">
      <c r="A36">
        <v>35</v>
      </c>
      <c r="B36" t="s">
        <v>305</v>
      </c>
      <c r="C36" t="s">
        <v>306</v>
      </c>
      <c r="F36" t="s">
        <v>314</v>
      </c>
      <c r="G36" t="s">
        <v>14</v>
      </c>
    </row>
    <row r="37" spans="1:7" ht="12.75">
      <c r="A37">
        <v>36</v>
      </c>
      <c r="B37" t="s">
        <v>23</v>
      </c>
      <c r="C37" t="s">
        <v>24</v>
      </c>
      <c r="F37" t="s">
        <v>26</v>
      </c>
      <c r="G37" t="s">
        <v>8</v>
      </c>
    </row>
    <row r="38" spans="1:7" ht="12.75">
      <c r="A38">
        <v>37</v>
      </c>
      <c r="B38" t="s">
        <v>97</v>
      </c>
      <c r="C38" t="s">
        <v>98</v>
      </c>
      <c r="F38" t="s">
        <v>105</v>
      </c>
      <c r="G38" t="s">
        <v>14</v>
      </c>
    </row>
    <row r="39" spans="1:7" ht="12.75">
      <c r="A39">
        <v>38</v>
      </c>
      <c r="B39" t="s">
        <v>171</v>
      </c>
      <c r="C39" t="s">
        <v>172</v>
      </c>
      <c r="F39" t="s">
        <v>174</v>
      </c>
      <c r="G39" t="s">
        <v>8</v>
      </c>
    </row>
    <row r="40" spans="1:7" ht="12.75">
      <c r="A40">
        <v>39</v>
      </c>
      <c r="B40" t="s">
        <v>245</v>
      </c>
      <c r="C40" t="s">
        <v>246</v>
      </c>
      <c r="F40" t="s">
        <v>250</v>
      </c>
      <c r="G40" t="s">
        <v>14</v>
      </c>
    </row>
    <row r="41" spans="1:7" ht="12.75">
      <c r="A41">
        <v>40</v>
      </c>
      <c r="B41" t="s">
        <v>318</v>
      </c>
      <c r="C41" t="s">
        <v>319</v>
      </c>
      <c r="F41" t="s">
        <v>321</v>
      </c>
      <c r="G41" t="s">
        <v>8</v>
      </c>
    </row>
    <row r="42" spans="1:7" ht="12.75">
      <c r="A42">
        <v>41</v>
      </c>
      <c r="B42" t="s">
        <v>35</v>
      </c>
      <c r="C42" t="s">
        <v>39</v>
      </c>
      <c r="D42" t="s">
        <v>16</v>
      </c>
      <c r="E42" t="s">
        <v>17</v>
      </c>
      <c r="F42" t="s">
        <v>40</v>
      </c>
      <c r="G42" t="s">
        <v>8</v>
      </c>
    </row>
    <row r="43" spans="1:7" ht="12.75">
      <c r="A43">
        <v>42</v>
      </c>
      <c r="B43" t="s">
        <v>109</v>
      </c>
      <c r="C43" t="s">
        <v>110</v>
      </c>
      <c r="F43" t="s">
        <v>116</v>
      </c>
      <c r="G43" t="s">
        <v>14</v>
      </c>
    </row>
    <row r="44" spans="1:7" ht="12.75">
      <c r="A44">
        <v>43</v>
      </c>
      <c r="B44" t="s">
        <v>183</v>
      </c>
      <c r="C44" t="s">
        <v>184</v>
      </c>
      <c r="F44" t="s">
        <v>185</v>
      </c>
      <c r="G44" t="s">
        <v>8</v>
      </c>
    </row>
    <row r="45" spans="1:7" ht="12.75">
      <c r="A45">
        <v>44</v>
      </c>
      <c r="B45" t="s">
        <v>257</v>
      </c>
      <c r="C45" t="s">
        <v>258</v>
      </c>
      <c r="F45" t="s">
        <v>264</v>
      </c>
      <c r="G45" t="s">
        <v>14</v>
      </c>
    </row>
    <row r="46" spans="1:7" ht="12.75">
      <c r="A46">
        <v>45</v>
      </c>
      <c r="B46" t="s">
        <v>330</v>
      </c>
      <c r="C46" t="s">
        <v>331</v>
      </c>
      <c r="F46" t="s">
        <v>332</v>
      </c>
      <c r="G46" t="s">
        <v>8</v>
      </c>
    </row>
    <row r="47" spans="1:7" ht="12.75">
      <c r="A47">
        <v>46</v>
      </c>
      <c r="B47" t="s">
        <v>36</v>
      </c>
      <c r="C47" t="s">
        <v>50</v>
      </c>
      <c r="F47" t="s">
        <v>57</v>
      </c>
      <c r="G47" t="s">
        <v>14</v>
      </c>
    </row>
    <row r="48" spans="1:7" ht="12.75">
      <c r="A48">
        <v>47</v>
      </c>
      <c r="B48" t="s">
        <v>121</v>
      </c>
      <c r="C48" t="s">
        <v>122</v>
      </c>
      <c r="F48" t="s">
        <v>123</v>
      </c>
      <c r="G48" t="s">
        <v>8</v>
      </c>
    </row>
    <row r="49" spans="1:7" ht="12.75">
      <c r="A49">
        <v>48</v>
      </c>
      <c r="B49" t="s">
        <v>195</v>
      </c>
      <c r="C49" t="s">
        <v>196</v>
      </c>
      <c r="F49" t="s">
        <v>201</v>
      </c>
      <c r="G49" t="s">
        <v>14</v>
      </c>
    </row>
    <row r="50" spans="1:7" ht="12.75">
      <c r="A50">
        <v>49</v>
      </c>
      <c r="B50" t="s">
        <v>269</v>
      </c>
      <c r="C50" t="s">
        <v>270</v>
      </c>
      <c r="E50" t="s">
        <v>234</v>
      </c>
      <c r="F50" t="s">
        <v>271</v>
      </c>
      <c r="G50" t="s">
        <v>8</v>
      </c>
    </row>
    <row r="51" spans="1:7" ht="12.75">
      <c r="A51">
        <v>50</v>
      </c>
      <c r="B51" t="s">
        <v>342</v>
      </c>
      <c r="C51" t="s">
        <v>343</v>
      </c>
      <c r="F51" t="s">
        <v>351</v>
      </c>
      <c r="G51" t="s">
        <v>14</v>
      </c>
    </row>
    <row r="52" spans="1:7" ht="12.75">
      <c r="A52">
        <v>51</v>
      </c>
      <c r="B52" t="s">
        <v>37</v>
      </c>
      <c r="C52" t="s">
        <v>61</v>
      </c>
      <c r="F52" t="s">
        <v>62</v>
      </c>
      <c r="G52" t="s">
        <v>8</v>
      </c>
    </row>
    <row r="53" spans="1:7" ht="12.75">
      <c r="A53">
        <v>52</v>
      </c>
      <c r="B53" t="s">
        <v>133</v>
      </c>
      <c r="C53" t="s">
        <v>134</v>
      </c>
      <c r="F53" t="s">
        <v>143</v>
      </c>
      <c r="G53" t="s">
        <v>14</v>
      </c>
    </row>
    <row r="54" spans="1:7" ht="12.75">
      <c r="A54">
        <v>53</v>
      </c>
      <c r="B54" t="s">
        <v>207</v>
      </c>
      <c r="C54" t="s">
        <v>209</v>
      </c>
      <c r="F54" t="s">
        <v>210</v>
      </c>
      <c r="G54" t="s">
        <v>8</v>
      </c>
    </row>
    <row r="55" spans="1:7" ht="12.75">
      <c r="A55">
        <v>54</v>
      </c>
      <c r="B55" t="s">
        <v>281</v>
      </c>
      <c r="C55" t="s">
        <v>282</v>
      </c>
      <c r="E55" t="s">
        <v>234</v>
      </c>
      <c r="F55" t="s">
        <v>287</v>
      </c>
      <c r="G55" t="s">
        <v>14</v>
      </c>
    </row>
    <row r="56" spans="1:7" ht="12.75">
      <c r="A56">
        <v>55</v>
      </c>
      <c r="B56" t="s">
        <v>355</v>
      </c>
      <c r="C56" t="s">
        <v>356</v>
      </c>
      <c r="D56" t="s">
        <v>352</v>
      </c>
      <c r="E56" t="s">
        <v>307</v>
      </c>
      <c r="F56" t="s">
        <v>357</v>
      </c>
      <c r="G56" t="s">
        <v>8</v>
      </c>
    </row>
    <row r="57" spans="1:7" ht="12.75">
      <c r="A57">
        <v>56</v>
      </c>
      <c r="B57" t="s">
        <v>38</v>
      </c>
      <c r="C57" t="s">
        <v>72</v>
      </c>
      <c r="E57" t="s">
        <v>17</v>
      </c>
      <c r="F57" t="s">
        <v>78</v>
      </c>
      <c r="G57" t="s">
        <v>14</v>
      </c>
    </row>
    <row r="58" spans="1:7" ht="12.75">
      <c r="A58">
        <v>57</v>
      </c>
      <c r="B58" t="s">
        <v>145</v>
      </c>
      <c r="C58" t="s">
        <v>146</v>
      </c>
      <c r="F58" t="s">
        <v>147</v>
      </c>
      <c r="G58" t="s">
        <v>8</v>
      </c>
    </row>
    <row r="59" spans="1:7" ht="12.75">
      <c r="A59">
        <v>58</v>
      </c>
      <c r="B59" t="s">
        <v>208</v>
      </c>
      <c r="C59" t="s">
        <v>220</v>
      </c>
      <c r="F59" t="s">
        <v>224</v>
      </c>
      <c r="G59" t="s">
        <v>14</v>
      </c>
    </row>
    <row r="60" spans="1:7" ht="12.75">
      <c r="A60">
        <v>59</v>
      </c>
      <c r="B60" t="s">
        <v>293</v>
      </c>
      <c r="C60" t="s">
        <v>294</v>
      </c>
      <c r="F60" t="s">
        <v>295</v>
      </c>
      <c r="G60" t="s">
        <v>8</v>
      </c>
    </row>
    <row r="61" spans="1:7" ht="12.75">
      <c r="A61">
        <v>60</v>
      </c>
      <c r="B61" t="s">
        <v>367</v>
      </c>
      <c r="C61" t="s">
        <v>368</v>
      </c>
      <c r="F61" t="s">
        <v>372</v>
      </c>
      <c r="G61" t="s">
        <v>14</v>
      </c>
    </row>
    <row r="62" spans="1:7" ht="12.75">
      <c r="A62">
        <v>61</v>
      </c>
      <c r="B62" t="s">
        <v>4</v>
      </c>
      <c r="C62" t="s">
        <v>5</v>
      </c>
      <c r="E62" t="s">
        <v>17</v>
      </c>
      <c r="F62" t="s">
        <v>9</v>
      </c>
      <c r="G62" t="s">
        <v>8</v>
      </c>
    </row>
    <row r="63" spans="1:7" ht="12.75">
      <c r="A63">
        <v>62</v>
      </c>
      <c r="B63" t="s">
        <v>83</v>
      </c>
      <c r="C63" t="s">
        <v>84</v>
      </c>
      <c r="F63" t="s">
        <v>93</v>
      </c>
      <c r="G63" t="s">
        <v>14</v>
      </c>
    </row>
    <row r="64" spans="1:7" ht="12.75">
      <c r="A64">
        <v>63</v>
      </c>
      <c r="B64" t="s">
        <v>157</v>
      </c>
      <c r="C64" t="s">
        <v>158</v>
      </c>
      <c r="E64" t="s">
        <v>160</v>
      </c>
      <c r="F64" t="s">
        <v>162</v>
      </c>
      <c r="G64" t="s">
        <v>8</v>
      </c>
    </row>
    <row r="65" spans="1:7" ht="12.75">
      <c r="A65">
        <v>64</v>
      </c>
      <c r="B65" t="s">
        <v>231</v>
      </c>
      <c r="C65" t="s">
        <v>232</v>
      </c>
      <c r="D65" t="s">
        <v>233</v>
      </c>
      <c r="E65" t="s">
        <v>234</v>
      </c>
      <c r="F65" t="s">
        <v>242</v>
      </c>
      <c r="G65" t="s">
        <v>14</v>
      </c>
    </row>
    <row r="66" spans="1:7" ht="12.75">
      <c r="A66">
        <v>65</v>
      </c>
      <c r="B66" t="s">
        <v>305</v>
      </c>
      <c r="C66" t="s">
        <v>306</v>
      </c>
      <c r="F66" t="s">
        <v>309</v>
      </c>
      <c r="G66" t="s">
        <v>8</v>
      </c>
    </row>
    <row r="67" spans="1:7" ht="12.75">
      <c r="A67">
        <v>66</v>
      </c>
      <c r="B67" t="s">
        <v>23</v>
      </c>
      <c r="C67" t="s">
        <v>24</v>
      </c>
      <c r="D67" t="s">
        <v>16</v>
      </c>
      <c r="E67" t="s">
        <v>17</v>
      </c>
      <c r="F67" t="s">
        <v>30</v>
      </c>
      <c r="G67" t="s">
        <v>14</v>
      </c>
    </row>
    <row r="68" spans="1:7" ht="12.75">
      <c r="A68">
        <v>67</v>
      </c>
      <c r="B68" t="s">
        <v>97</v>
      </c>
      <c r="C68" t="s">
        <v>98</v>
      </c>
      <c r="F68" t="s">
        <v>99</v>
      </c>
      <c r="G68" t="s">
        <v>8</v>
      </c>
    </row>
    <row r="69" spans="1:7" ht="12.75">
      <c r="A69">
        <v>68</v>
      </c>
      <c r="B69" t="s">
        <v>171</v>
      </c>
      <c r="C69" t="s">
        <v>172</v>
      </c>
      <c r="D69" t="s">
        <v>159</v>
      </c>
      <c r="E69" t="s">
        <v>160</v>
      </c>
      <c r="F69" t="s">
        <v>178</v>
      </c>
      <c r="G69" t="s">
        <v>14</v>
      </c>
    </row>
    <row r="70" spans="1:7" ht="12.75">
      <c r="A70">
        <v>69</v>
      </c>
      <c r="B70" t="s">
        <v>245</v>
      </c>
      <c r="C70" t="s">
        <v>246</v>
      </c>
      <c r="F70" t="s">
        <v>247</v>
      </c>
      <c r="G70" t="s">
        <v>8</v>
      </c>
    </row>
    <row r="71" spans="1:7" ht="12.75">
      <c r="A71">
        <v>70</v>
      </c>
      <c r="B71" t="s">
        <v>318</v>
      </c>
      <c r="C71" t="s">
        <v>319</v>
      </c>
      <c r="F71" t="s">
        <v>325</v>
      </c>
      <c r="G71" t="s">
        <v>14</v>
      </c>
    </row>
    <row r="72" spans="1:7" ht="12.75">
      <c r="A72">
        <v>71</v>
      </c>
      <c r="B72" t="s">
        <v>35</v>
      </c>
      <c r="C72" t="s">
        <v>39</v>
      </c>
      <c r="D72" t="s">
        <v>16</v>
      </c>
      <c r="E72" t="s">
        <v>17</v>
      </c>
      <c r="F72" t="s">
        <v>41</v>
      </c>
      <c r="G72" t="s">
        <v>8</v>
      </c>
    </row>
    <row r="73" spans="1:7" ht="12.75">
      <c r="A73">
        <v>72</v>
      </c>
      <c r="B73" t="s">
        <v>109</v>
      </c>
      <c r="C73" t="s">
        <v>110</v>
      </c>
      <c r="D73" t="s">
        <v>85</v>
      </c>
      <c r="E73" t="s">
        <v>86</v>
      </c>
      <c r="F73" t="s">
        <v>117</v>
      </c>
      <c r="G73" t="s">
        <v>14</v>
      </c>
    </row>
    <row r="74" spans="1:7" ht="12.75">
      <c r="A74">
        <v>73</v>
      </c>
      <c r="B74" t="s">
        <v>183</v>
      </c>
      <c r="C74" t="s">
        <v>184</v>
      </c>
      <c r="F74" t="s">
        <v>186</v>
      </c>
      <c r="G74" t="s">
        <v>8</v>
      </c>
    </row>
    <row r="75" spans="1:7" ht="12.75">
      <c r="A75">
        <v>74</v>
      </c>
      <c r="B75" t="s">
        <v>257</v>
      </c>
      <c r="C75" t="s">
        <v>258</v>
      </c>
      <c r="F75" t="s">
        <v>265</v>
      </c>
      <c r="G75" t="s">
        <v>14</v>
      </c>
    </row>
    <row r="76" spans="1:7" ht="12.75">
      <c r="A76">
        <v>75</v>
      </c>
      <c r="B76" t="s">
        <v>330</v>
      </c>
      <c r="C76" t="s">
        <v>331</v>
      </c>
      <c r="F76" t="s">
        <v>333</v>
      </c>
      <c r="G76" t="s">
        <v>8</v>
      </c>
    </row>
    <row r="77" spans="1:7" ht="12.75">
      <c r="A77">
        <v>76</v>
      </c>
      <c r="B77" t="s">
        <v>36</v>
      </c>
      <c r="C77" t="s">
        <v>50</v>
      </c>
      <c r="F77" t="s">
        <v>58</v>
      </c>
      <c r="G77" t="s">
        <v>14</v>
      </c>
    </row>
    <row r="78" spans="1:7" ht="12.75">
      <c r="A78">
        <v>77</v>
      </c>
      <c r="B78" t="s">
        <v>121</v>
      </c>
      <c r="C78" t="s">
        <v>122</v>
      </c>
      <c r="F78" t="s">
        <v>124</v>
      </c>
      <c r="G78" t="s">
        <v>8</v>
      </c>
    </row>
    <row r="79" spans="1:7" ht="12.75">
      <c r="A79">
        <v>78</v>
      </c>
      <c r="B79" t="s">
        <v>195</v>
      </c>
      <c r="C79" t="s">
        <v>196</v>
      </c>
      <c r="F79" t="s">
        <v>202</v>
      </c>
      <c r="G79" t="s">
        <v>14</v>
      </c>
    </row>
    <row r="80" spans="1:7" ht="12.75">
      <c r="A80">
        <v>79</v>
      </c>
      <c r="B80" t="s">
        <v>269</v>
      </c>
      <c r="C80" t="s">
        <v>270</v>
      </c>
      <c r="F80" t="s">
        <v>272</v>
      </c>
      <c r="G80" t="s">
        <v>8</v>
      </c>
    </row>
    <row r="81" spans="1:7" ht="12.75">
      <c r="A81">
        <v>80</v>
      </c>
      <c r="B81" t="s">
        <v>342</v>
      </c>
      <c r="C81" t="s">
        <v>343</v>
      </c>
      <c r="D81" t="s">
        <v>352</v>
      </c>
      <c r="E81" t="s">
        <v>307</v>
      </c>
      <c r="F81" t="s">
        <v>353</v>
      </c>
      <c r="G81" t="s">
        <v>14</v>
      </c>
    </row>
    <row r="82" spans="1:7" ht="12.75">
      <c r="A82">
        <v>81</v>
      </c>
      <c r="B82" t="s">
        <v>37</v>
      </c>
      <c r="C82" t="s">
        <v>61</v>
      </c>
      <c r="F82" t="s">
        <v>63</v>
      </c>
      <c r="G82" t="s">
        <v>8</v>
      </c>
    </row>
    <row r="83" spans="1:7" ht="12.75">
      <c r="A83">
        <v>82</v>
      </c>
      <c r="B83" t="s">
        <v>133</v>
      </c>
      <c r="C83" t="s">
        <v>134</v>
      </c>
      <c r="F83" t="s">
        <v>144</v>
      </c>
      <c r="G83" t="s">
        <v>14</v>
      </c>
    </row>
    <row r="84" spans="1:7" ht="12.75">
      <c r="A84">
        <v>83</v>
      </c>
      <c r="B84" t="s">
        <v>207</v>
      </c>
      <c r="C84" t="s">
        <v>209</v>
      </c>
      <c r="F84" t="s">
        <v>211</v>
      </c>
      <c r="G84" t="s">
        <v>8</v>
      </c>
    </row>
    <row r="85" spans="1:7" ht="12.75">
      <c r="A85">
        <v>84</v>
      </c>
      <c r="B85" t="s">
        <v>281</v>
      </c>
      <c r="C85" t="s">
        <v>282</v>
      </c>
      <c r="F85" t="s">
        <v>288</v>
      </c>
      <c r="G85" t="s">
        <v>14</v>
      </c>
    </row>
    <row r="86" spans="1:7" ht="12.75">
      <c r="A86">
        <v>85</v>
      </c>
      <c r="B86" t="s">
        <v>355</v>
      </c>
      <c r="C86" t="s">
        <v>356</v>
      </c>
      <c r="D86" t="s">
        <v>352</v>
      </c>
      <c r="E86" t="s">
        <v>307</v>
      </c>
      <c r="F86" t="s">
        <v>358</v>
      </c>
      <c r="G86" t="s">
        <v>8</v>
      </c>
    </row>
    <row r="87" spans="1:7" ht="12.75">
      <c r="A87">
        <v>86</v>
      </c>
      <c r="B87" t="s">
        <v>38</v>
      </c>
      <c r="C87" t="s">
        <v>72</v>
      </c>
      <c r="F87" t="s">
        <v>79</v>
      </c>
      <c r="G87" t="s">
        <v>14</v>
      </c>
    </row>
    <row r="88" spans="1:7" ht="12.75">
      <c r="A88">
        <v>87</v>
      </c>
      <c r="B88" t="s">
        <v>145</v>
      </c>
      <c r="C88" t="s">
        <v>146</v>
      </c>
      <c r="F88" t="s">
        <v>148</v>
      </c>
      <c r="G88" t="s">
        <v>8</v>
      </c>
    </row>
    <row r="89" spans="1:7" ht="12.75">
      <c r="A89">
        <v>88</v>
      </c>
      <c r="B89" t="s">
        <v>208</v>
      </c>
      <c r="C89" t="s">
        <v>220</v>
      </c>
      <c r="D89" t="s">
        <v>159</v>
      </c>
      <c r="E89" t="s">
        <v>160</v>
      </c>
      <c r="F89" t="s">
        <v>225</v>
      </c>
      <c r="G89" t="s">
        <v>14</v>
      </c>
    </row>
    <row r="90" spans="1:7" ht="12.75">
      <c r="A90">
        <v>89</v>
      </c>
      <c r="B90" t="s">
        <v>293</v>
      </c>
      <c r="C90" t="s">
        <v>294</v>
      </c>
      <c r="F90" t="s">
        <v>296</v>
      </c>
      <c r="G90" t="s">
        <v>8</v>
      </c>
    </row>
    <row r="91" spans="1:7" ht="12.75">
      <c r="A91">
        <v>90</v>
      </c>
      <c r="B91" t="s">
        <v>367</v>
      </c>
      <c r="C91" t="s">
        <v>368</v>
      </c>
      <c r="F91" t="s">
        <v>373</v>
      </c>
      <c r="G91" t="s">
        <v>14</v>
      </c>
    </row>
    <row r="92" spans="1:7" ht="12.75">
      <c r="A92">
        <v>91</v>
      </c>
      <c r="B92" t="s">
        <v>4</v>
      </c>
      <c r="C92" t="s">
        <v>5</v>
      </c>
      <c r="F92" t="s">
        <v>10</v>
      </c>
      <c r="G92" t="s">
        <v>8</v>
      </c>
    </row>
    <row r="93" spans="1:7" ht="12.75">
      <c r="A93">
        <v>92</v>
      </c>
      <c r="B93" t="s">
        <v>83</v>
      </c>
      <c r="C93" t="s">
        <v>84</v>
      </c>
      <c r="E93" t="s">
        <v>86</v>
      </c>
      <c r="F93" t="s">
        <v>94</v>
      </c>
      <c r="G93" t="s">
        <v>14</v>
      </c>
    </row>
    <row r="94" spans="1:7" ht="12.75">
      <c r="A94">
        <v>93</v>
      </c>
      <c r="B94" t="s">
        <v>157</v>
      </c>
      <c r="C94" t="s">
        <v>158</v>
      </c>
      <c r="F94" t="s">
        <v>163</v>
      </c>
      <c r="G94" t="s">
        <v>8</v>
      </c>
    </row>
    <row r="95" spans="1:7" ht="12.75">
      <c r="A95">
        <v>94</v>
      </c>
      <c r="B95" t="s">
        <v>231</v>
      </c>
      <c r="C95" t="s">
        <v>232</v>
      </c>
      <c r="F95" t="s">
        <v>243</v>
      </c>
      <c r="G95" t="s">
        <v>14</v>
      </c>
    </row>
    <row r="96" spans="1:7" ht="12.75">
      <c r="A96">
        <v>95</v>
      </c>
      <c r="B96" t="s">
        <v>305</v>
      </c>
      <c r="C96" t="s">
        <v>306</v>
      </c>
      <c r="F96" t="s">
        <v>310</v>
      </c>
      <c r="G96" t="s">
        <v>8</v>
      </c>
    </row>
    <row r="97" spans="1:7" ht="12.75">
      <c r="A97">
        <v>96</v>
      </c>
      <c r="B97" t="s">
        <v>23</v>
      </c>
      <c r="C97" t="s">
        <v>24</v>
      </c>
      <c r="E97" t="s">
        <v>17</v>
      </c>
      <c r="F97" t="s">
        <v>31</v>
      </c>
      <c r="G97" t="s">
        <v>14</v>
      </c>
    </row>
    <row r="98" spans="1:7" ht="12.75">
      <c r="A98">
        <v>97</v>
      </c>
      <c r="B98" t="s">
        <v>97</v>
      </c>
      <c r="C98" t="s">
        <v>98</v>
      </c>
      <c r="E98" t="s">
        <v>86</v>
      </c>
      <c r="F98" t="s">
        <v>100</v>
      </c>
      <c r="G98" t="s">
        <v>8</v>
      </c>
    </row>
    <row r="99" spans="1:7" ht="12.75">
      <c r="A99">
        <v>98</v>
      </c>
      <c r="B99" t="s">
        <v>171</v>
      </c>
      <c r="C99" t="s">
        <v>172</v>
      </c>
      <c r="E99" t="s">
        <v>160</v>
      </c>
      <c r="F99" t="s">
        <v>179</v>
      </c>
      <c r="G99" t="s">
        <v>14</v>
      </c>
    </row>
    <row r="100" spans="1:7" ht="12.75">
      <c r="A100">
        <v>99</v>
      </c>
      <c r="B100" t="s">
        <v>245</v>
      </c>
      <c r="C100" t="s">
        <v>246</v>
      </c>
      <c r="F100" t="s">
        <v>248</v>
      </c>
      <c r="G100" t="s">
        <v>8</v>
      </c>
    </row>
    <row r="101" spans="1:7" ht="12.75">
      <c r="A101">
        <v>100</v>
      </c>
      <c r="B101" t="s">
        <v>318</v>
      </c>
      <c r="C101" t="s">
        <v>319</v>
      </c>
      <c r="F101" t="s">
        <v>326</v>
      </c>
      <c r="G101" t="s">
        <v>14</v>
      </c>
    </row>
    <row r="102" spans="1:7" ht="12.75">
      <c r="A102">
        <v>101</v>
      </c>
      <c r="B102" t="s">
        <v>35</v>
      </c>
      <c r="C102" t="s">
        <v>39</v>
      </c>
      <c r="D102" t="s">
        <v>16</v>
      </c>
      <c r="E102" t="s">
        <v>17</v>
      </c>
      <c r="F102" t="s">
        <v>48</v>
      </c>
      <c r="G102" t="s">
        <v>14</v>
      </c>
    </row>
    <row r="103" spans="1:7" ht="12.75">
      <c r="A103">
        <v>102</v>
      </c>
      <c r="B103" t="s">
        <v>109</v>
      </c>
      <c r="C103" t="s">
        <v>110</v>
      </c>
      <c r="F103" t="s">
        <v>112</v>
      </c>
      <c r="G103" t="s">
        <v>8</v>
      </c>
    </row>
    <row r="104" spans="1:7" ht="12.75">
      <c r="A104">
        <v>103</v>
      </c>
      <c r="B104" t="s">
        <v>183</v>
      </c>
      <c r="C104" t="s">
        <v>184</v>
      </c>
      <c r="F104" t="s">
        <v>191</v>
      </c>
      <c r="G104" t="s">
        <v>14</v>
      </c>
    </row>
    <row r="105" spans="1:7" ht="12.75">
      <c r="A105">
        <v>104</v>
      </c>
      <c r="B105" t="s">
        <v>257</v>
      </c>
      <c r="C105" t="s">
        <v>258</v>
      </c>
      <c r="F105" t="s">
        <v>260</v>
      </c>
      <c r="G105" t="s">
        <v>8</v>
      </c>
    </row>
    <row r="106" spans="1:7" ht="12.75">
      <c r="A106">
        <v>105</v>
      </c>
      <c r="B106" t="s">
        <v>330</v>
      </c>
      <c r="C106" t="s">
        <v>331</v>
      </c>
      <c r="F106" t="s">
        <v>338</v>
      </c>
      <c r="G106" t="s">
        <v>14</v>
      </c>
    </row>
    <row r="107" spans="1:7" ht="12.75">
      <c r="A107">
        <v>106</v>
      </c>
      <c r="B107" t="s">
        <v>36</v>
      </c>
      <c r="C107" t="s">
        <v>50</v>
      </c>
      <c r="F107" t="s">
        <v>52</v>
      </c>
      <c r="G107" t="s">
        <v>8</v>
      </c>
    </row>
    <row r="108" spans="1:7" ht="12.75">
      <c r="A108">
        <v>107</v>
      </c>
      <c r="B108" t="s">
        <v>121</v>
      </c>
      <c r="C108" t="s">
        <v>122</v>
      </c>
      <c r="F108" t="s">
        <v>129</v>
      </c>
      <c r="G108" t="s">
        <v>14</v>
      </c>
    </row>
    <row r="109" spans="1:7" ht="12.75">
      <c r="A109">
        <v>108</v>
      </c>
      <c r="B109" t="s">
        <v>195</v>
      </c>
      <c r="C109" t="s">
        <v>196</v>
      </c>
      <c r="F109" t="s">
        <v>198</v>
      </c>
      <c r="G109" t="s">
        <v>8</v>
      </c>
    </row>
    <row r="110" spans="1:7" ht="12.75">
      <c r="A110">
        <v>109</v>
      </c>
      <c r="B110" t="s">
        <v>269</v>
      </c>
      <c r="C110" t="s">
        <v>270</v>
      </c>
      <c r="E110" t="s">
        <v>234</v>
      </c>
      <c r="F110" t="s">
        <v>275</v>
      </c>
      <c r="G110" t="s">
        <v>14</v>
      </c>
    </row>
    <row r="111" spans="1:7" ht="12.75">
      <c r="A111">
        <v>110</v>
      </c>
      <c r="B111" t="s">
        <v>342</v>
      </c>
      <c r="C111" t="s">
        <v>343</v>
      </c>
      <c r="F111" t="s">
        <v>345</v>
      </c>
      <c r="G111" t="s">
        <v>8</v>
      </c>
    </row>
    <row r="112" spans="1:7" ht="12.75">
      <c r="A112">
        <v>111</v>
      </c>
      <c r="B112" t="s">
        <v>37</v>
      </c>
      <c r="C112" t="s">
        <v>61</v>
      </c>
      <c r="F112" t="s">
        <v>68</v>
      </c>
      <c r="G112" t="s">
        <v>14</v>
      </c>
    </row>
    <row r="113" spans="1:7" ht="12.75">
      <c r="A113">
        <v>112</v>
      </c>
      <c r="B113" t="s">
        <v>133</v>
      </c>
      <c r="C113" t="s">
        <v>134</v>
      </c>
      <c r="F113" t="s">
        <v>136</v>
      </c>
      <c r="G113" t="s">
        <v>8</v>
      </c>
    </row>
    <row r="114" spans="1:7" ht="12.75">
      <c r="A114">
        <v>113</v>
      </c>
      <c r="B114" t="s">
        <v>207</v>
      </c>
      <c r="C114" t="s">
        <v>209</v>
      </c>
      <c r="D114" t="s">
        <v>159</v>
      </c>
      <c r="E114" t="s">
        <v>160</v>
      </c>
      <c r="F114" t="s">
        <v>216</v>
      </c>
      <c r="G114" t="s">
        <v>14</v>
      </c>
    </row>
    <row r="115" spans="1:7" ht="12.75">
      <c r="A115">
        <v>114</v>
      </c>
      <c r="B115" t="s">
        <v>281</v>
      </c>
      <c r="C115" t="s">
        <v>282</v>
      </c>
      <c r="F115" t="s">
        <v>284</v>
      </c>
      <c r="G115" t="s">
        <v>8</v>
      </c>
    </row>
    <row r="116" spans="1:7" ht="12.75">
      <c r="A116">
        <v>115</v>
      </c>
      <c r="B116" t="s">
        <v>355</v>
      </c>
      <c r="C116" t="s">
        <v>356</v>
      </c>
      <c r="D116" t="s">
        <v>352</v>
      </c>
      <c r="E116" t="s">
        <v>307</v>
      </c>
      <c r="F116" t="s">
        <v>363</v>
      </c>
      <c r="G116" t="s">
        <v>14</v>
      </c>
    </row>
    <row r="117" spans="1:7" ht="12.75">
      <c r="A117">
        <v>116</v>
      </c>
      <c r="B117" t="s">
        <v>38</v>
      </c>
      <c r="C117" t="s">
        <v>72</v>
      </c>
      <c r="F117" t="s">
        <v>74</v>
      </c>
      <c r="G117" t="s">
        <v>8</v>
      </c>
    </row>
    <row r="118" spans="1:7" ht="12.75">
      <c r="A118">
        <v>117</v>
      </c>
      <c r="B118" t="s">
        <v>145</v>
      </c>
      <c r="C118" t="s">
        <v>146</v>
      </c>
      <c r="F118" t="s">
        <v>149</v>
      </c>
      <c r="G118" t="s">
        <v>8</v>
      </c>
    </row>
    <row r="119" spans="1:7" ht="12.75">
      <c r="A119">
        <v>118</v>
      </c>
      <c r="B119" t="s">
        <v>208</v>
      </c>
      <c r="C119" t="s">
        <v>220</v>
      </c>
      <c r="E119" t="s">
        <v>160</v>
      </c>
      <c r="F119" t="s">
        <v>226</v>
      </c>
      <c r="G119" t="s">
        <v>14</v>
      </c>
    </row>
    <row r="120" spans="1:7" ht="12.75">
      <c r="A120">
        <v>119</v>
      </c>
      <c r="B120" t="s">
        <v>293</v>
      </c>
      <c r="C120" t="s">
        <v>294</v>
      </c>
      <c r="F120" t="s">
        <v>300</v>
      </c>
      <c r="G120" t="s">
        <v>14</v>
      </c>
    </row>
    <row r="121" spans="1:7" ht="12.75">
      <c r="A121">
        <v>120</v>
      </c>
      <c r="B121" t="s">
        <v>367</v>
      </c>
      <c r="C121" t="s">
        <v>368</v>
      </c>
      <c r="F121" t="s">
        <v>374</v>
      </c>
      <c r="G121" t="s">
        <v>14</v>
      </c>
    </row>
    <row r="122" spans="1:7" ht="12.75">
      <c r="A122">
        <v>121</v>
      </c>
      <c r="B122" t="s">
        <v>4</v>
      </c>
      <c r="C122" t="s">
        <v>5</v>
      </c>
      <c r="E122" t="s">
        <v>17</v>
      </c>
      <c r="F122" t="s">
        <v>15</v>
      </c>
      <c r="G122" t="s">
        <v>14</v>
      </c>
    </row>
    <row r="123" spans="1:7" ht="12.75">
      <c r="A123">
        <v>122</v>
      </c>
      <c r="B123" t="s">
        <v>83</v>
      </c>
      <c r="C123" t="s">
        <v>84</v>
      </c>
      <c r="E123" t="s">
        <v>86</v>
      </c>
      <c r="F123" t="s">
        <v>88</v>
      </c>
      <c r="G123" t="s">
        <v>8</v>
      </c>
    </row>
    <row r="124" spans="1:7" ht="12.75">
      <c r="A124">
        <v>123</v>
      </c>
      <c r="B124" t="s">
        <v>157</v>
      </c>
      <c r="C124" t="s">
        <v>158</v>
      </c>
      <c r="F124" t="s">
        <v>168</v>
      </c>
      <c r="G124" t="s">
        <v>14</v>
      </c>
    </row>
    <row r="125" spans="1:7" ht="12.75">
      <c r="A125">
        <v>124</v>
      </c>
      <c r="B125" t="s">
        <v>231</v>
      </c>
      <c r="C125" t="s">
        <v>232</v>
      </c>
      <c r="D125" t="s">
        <v>233</v>
      </c>
      <c r="E125" t="s">
        <v>234</v>
      </c>
      <c r="F125" t="s">
        <v>236</v>
      </c>
      <c r="G125" t="s">
        <v>8</v>
      </c>
    </row>
    <row r="126" spans="1:7" ht="12.75">
      <c r="A126">
        <v>125</v>
      </c>
      <c r="B126" t="s">
        <v>305</v>
      </c>
      <c r="C126" t="s">
        <v>306</v>
      </c>
      <c r="F126" t="s">
        <v>315</v>
      </c>
      <c r="G126" t="s">
        <v>14</v>
      </c>
    </row>
    <row r="127" spans="1:7" ht="12.75">
      <c r="A127">
        <v>126</v>
      </c>
      <c r="B127" t="s">
        <v>23</v>
      </c>
      <c r="C127" t="s">
        <v>24</v>
      </c>
      <c r="F127" t="s">
        <v>27</v>
      </c>
      <c r="G127" t="s">
        <v>8</v>
      </c>
    </row>
    <row r="128" spans="1:7" ht="12.75">
      <c r="A128">
        <v>127</v>
      </c>
      <c r="B128" t="s">
        <v>97</v>
      </c>
      <c r="C128" t="s">
        <v>98</v>
      </c>
      <c r="F128" t="s">
        <v>106</v>
      </c>
      <c r="G128" t="s">
        <v>14</v>
      </c>
    </row>
    <row r="129" spans="1:7" ht="12.75">
      <c r="A129">
        <v>128</v>
      </c>
      <c r="B129" t="s">
        <v>171</v>
      </c>
      <c r="C129" t="s">
        <v>172</v>
      </c>
      <c r="F129" t="s">
        <v>175</v>
      </c>
      <c r="G129" t="s">
        <v>8</v>
      </c>
    </row>
    <row r="130" spans="1:7" ht="12.75">
      <c r="A130">
        <v>129</v>
      </c>
      <c r="B130" t="s">
        <v>245</v>
      </c>
      <c r="C130" t="s">
        <v>246</v>
      </c>
      <c r="F130" t="s">
        <v>251</v>
      </c>
      <c r="G130" t="s">
        <v>14</v>
      </c>
    </row>
    <row r="131" spans="1:7" ht="12.75">
      <c r="A131">
        <v>130</v>
      </c>
      <c r="B131" t="s">
        <v>318</v>
      </c>
      <c r="C131" t="s">
        <v>319</v>
      </c>
      <c r="F131" t="s">
        <v>322</v>
      </c>
      <c r="G131" t="s">
        <v>8</v>
      </c>
    </row>
    <row r="132" spans="1:7" ht="12.75">
      <c r="A132">
        <v>131</v>
      </c>
      <c r="B132" t="s">
        <v>35</v>
      </c>
      <c r="C132" t="s">
        <v>39</v>
      </c>
      <c r="D132" t="s">
        <v>16</v>
      </c>
      <c r="E132" t="s">
        <v>17</v>
      </c>
      <c r="F132" t="s">
        <v>49</v>
      </c>
      <c r="G132" t="s">
        <v>14</v>
      </c>
    </row>
    <row r="133" spans="1:7" ht="12.75">
      <c r="A133">
        <v>132</v>
      </c>
      <c r="B133" t="s">
        <v>109</v>
      </c>
      <c r="C133" t="s">
        <v>110</v>
      </c>
      <c r="D133" t="s">
        <v>85</v>
      </c>
      <c r="E133" t="s">
        <v>86</v>
      </c>
      <c r="F133" t="s">
        <v>118</v>
      </c>
      <c r="G133" t="s">
        <v>14</v>
      </c>
    </row>
    <row r="134" spans="1:7" ht="12.75">
      <c r="A134">
        <v>133</v>
      </c>
      <c r="B134" t="s">
        <v>183</v>
      </c>
      <c r="C134" t="s">
        <v>184</v>
      </c>
      <c r="F134" t="s">
        <v>187</v>
      </c>
      <c r="G134" t="s">
        <v>8</v>
      </c>
    </row>
    <row r="135" spans="1:7" ht="12.75">
      <c r="A135">
        <v>134</v>
      </c>
      <c r="B135" t="s">
        <v>257</v>
      </c>
      <c r="C135" t="s">
        <v>258</v>
      </c>
      <c r="F135" t="s">
        <v>266</v>
      </c>
      <c r="G135" t="s">
        <v>14</v>
      </c>
    </row>
    <row r="136" spans="1:7" ht="12.75">
      <c r="A136">
        <v>135</v>
      </c>
      <c r="B136" t="s">
        <v>330</v>
      </c>
      <c r="C136" t="s">
        <v>331</v>
      </c>
      <c r="F136" t="s">
        <v>334</v>
      </c>
      <c r="G136" t="s">
        <v>8</v>
      </c>
    </row>
    <row r="137" spans="1:8" ht="12.75">
      <c r="A137">
        <v>136</v>
      </c>
      <c r="B137" t="s">
        <v>36</v>
      </c>
      <c r="C137" t="s">
        <v>50</v>
      </c>
      <c r="E137" t="s">
        <v>86</v>
      </c>
      <c r="F137" t="s">
        <v>53</v>
      </c>
      <c r="G137" s="1" t="s">
        <v>8</v>
      </c>
      <c r="H137" s="1" t="s">
        <v>14</v>
      </c>
    </row>
    <row r="138" spans="1:7" ht="12.75">
      <c r="A138">
        <v>137</v>
      </c>
      <c r="B138" t="s">
        <v>121</v>
      </c>
      <c r="C138" t="s">
        <v>122</v>
      </c>
      <c r="F138" t="s">
        <v>125</v>
      </c>
      <c r="G138" t="s">
        <v>8</v>
      </c>
    </row>
    <row r="139" spans="1:7" ht="12.75">
      <c r="A139">
        <v>138</v>
      </c>
      <c r="B139" t="s">
        <v>195</v>
      </c>
      <c r="C139" t="s">
        <v>196</v>
      </c>
      <c r="F139" t="s">
        <v>203</v>
      </c>
      <c r="G139" t="s">
        <v>14</v>
      </c>
    </row>
    <row r="140" spans="1:7" ht="12.75">
      <c r="A140">
        <v>139</v>
      </c>
      <c r="B140" t="s">
        <v>269</v>
      </c>
      <c r="C140" t="s">
        <v>270</v>
      </c>
      <c r="F140" t="s">
        <v>276</v>
      </c>
      <c r="G140" t="s">
        <v>14</v>
      </c>
    </row>
    <row r="141" spans="1:7" ht="12.75">
      <c r="A141">
        <v>140</v>
      </c>
      <c r="B141" t="s">
        <v>342</v>
      </c>
      <c r="C141" t="s">
        <v>343</v>
      </c>
      <c r="F141" t="s">
        <v>346</v>
      </c>
      <c r="G141" t="s">
        <v>8</v>
      </c>
    </row>
    <row r="142" spans="1:7" ht="12.75">
      <c r="A142">
        <v>141</v>
      </c>
      <c r="B142" t="s">
        <v>37</v>
      </c>
      <c r="C142" t="s">
        <v>61</v>
      </c>
      <c r="F142" t="s">
        <v>64</v>
      </c>
      <c r="G142" t="s">
        <v>8</v>
      </c>
    </row>
    <row r="143" spans="1:7" ht="12.75">
      <c r="A143">
        <v>142</v>
      </c>
      <c r="B143" t="s">
        <v>133</v>
      </c>
      <c r="C143" t="s">
        <v>134</v>
      </c>
      <c r="F143" t="s">
        <v>137</v>
      </c>
      <c r="G143" t="s">
        <v>8</v>
      </c>
    </row>
    <row r="144" spans="1:7" ht="12.75">
      <c r="A144">
        <v>143</v>
      </c>
      <c r="B144" t="s">
        <v>207</v>
      </c>
      <c r="C144" t="s">
        <v>209</v>
      </c>
      <c r="E144" t="s">
        <v>160</v>
      </c>
      <c r="F144" t="s">
        <v>217</v>
      </c>
      <c r="G144" t="s">
        <v>14</v>
      </c>
    </row>
    <row r="145" spans="1:7" ht="12.75">
      <c r="A145">
        <v>144</v>
      </c>
      <c r="B145" t="s">
        <v>281</v>
      </c>
      <c r="C145" t="s">
        <v>282</v>
      </c>
      <c r="F145" t="s">
        <v>289</v>
      </c>
      <c r="G145" t="s">
        <v>14</v>
      </c>
    </row>
    <row r="146" spans="1:7" ht="12.75">
      <c r="A146">
        <v>145</v>
      </c>
      <c r="B146" t="s">
        <v>355</v>
      </c>
      <c r="C146" t="s">
        <v>356</v>
      </c>
      <c r="E146" t="s">
        <v>307</v>
      </c>
      <c r="F146" t="s">
        <v>364</v>
      </c>
      <c r="G146" t="s">
        <v>14</v>
      </c>
    </row>
    <row r="147" spans="1:7" ht="12.75">
      <c r="A147">
        <v>146</v>
      </c>
      <c r="B147" t="s">
        <v>38</v>
      </c>
      <c r="C147" t="s">
        <v>72</v>
      </c>
      <c r="F147" t="s">
        <v>75</v>
      </c>
      <c r="G147" t="s">
        <v>8</v>
      </c>
    </row>
    <row r="148" spans="1:7" ht="12.75">
      <c r="A148">
        <v>147</v>
      </c>
      <c r="B148" t="s">
        <v>145</v>
      </c>
      <c r="C148" t="s">
        <v>146</v>
      </c>
      <c r="F148" t="s">
        <v>150</v>
      </c>
      <c r="G148" t="s">
        <v>8</v>
      </c>
    </row>
    <row r="149" spans="1:7" ht="12.75">
      <c r="A149">
        <v>148</v>
      </c>
      <c r="B149" t="s">
        <v>208</v>
      </c>
      <c r="C149" t="s">
        <v>220</v>
      </c>
      <c r="F149" t="s">
        <v>222</v>
      </c>
      <c r="G149" t="s">
        <v>8</v>
      </c>
    </row>
    <row r="150" spans="1:7" ht="12.75">
      <c r="A150">
        <v>149</v>
      </c>
      <c r="B150" t="s">
        <v>293</v>
      </c>
      <c r="C150" t="s">
        <v>294</v>
      </c>
      <c r="F150" t="s">
        <v>301</v>
      </c>
      <c r="G150" t="s">
        <v>14</v>
      </c>
    </row>
    <row r="151" spans="1:7" ht="12.75">
      <c r="A151">
        <v>150</v>
      </c>
      <c r="B151" t="s">
        <v>367</v>
      </c>
      <c r="C151" t="s">
        <v>368</v>
      </c>
      <c r="F151" t="s">
        <v>370</v>
      </c>
      <c r="G151" t="s">
        <v>8</v>
      </c>
    </row>
    <row r="152" spans="1:7" ht="12.75">
      <c r="A152">
        <v>151</v>
      </c>
      <c r="B152" t="s">
        <v>4</v>
      </c>
      <c r="C152" t="s">
        <v>5</v>
      </c>
      <c r="F152" t="s">
        <v>20</v>
      </c>
      <c r="G152" t="s">
        <v>14</v>
      </c>
    </row>
    <row r="153" spans="1:7" ht="12.75">
      <c r="A153">
        <v>152</v>
      </c>
      <c r="B153" t="s">
        <v>83</v>
      </c>
      <c r="C153" t="s">
        <v>84</v>
      </c>
      <c r="D153" t="s">
        <v>85</v>
      </c>
      <c r="E153" t="s">
        <v>86</v>
      </c>
      <c r="F153" t="s">
        <v>89</v>
      </c>
      <c r="G153" t="s">
        <v>8</v>
      </c>
    </row>
    <row r="154" spans="1:7" ht="12.75">
      <c r="A154">
        <v>153</v>
      </c>
      <c r="B154" t="s">
        <v>157</v>
      </c>
      <c r="C154" t="s">
        <v>158</v>
      </c>
      <c r="F154" t="s">
        <v>169</v>
      </c>
      <c r="G154" t="s">
        <v>14</v>
      </c>
    </row>
    <row r="155" spans="1:7" ht="12.75">
      <c r="A155">
        <v>154</v>
      </c>
      <c r="B155" t="s">
        <v>231</v>
      </c>
      <c r="C155" t="s">
        <v>232</v>
      </c>
      <c r="E155" t="s">
        <v>234</v>
      </c>
      <c r="F155" t="s">
        <v>237</v>
      </c>
      <c r="G155" t="s">
        <v>8</v>
      </c>
    </row>
    <row r="156" spans="1:7" ht="12.75">
      <c r="A156">
        <v>155</v>
      </c>
      <c r="B156" t="s">
        <v>305</v>
      </c>
      <c r="C156" t="s">
        <v>306</v>
      </c>
      <c r="F156" t="s">
        <v>316</v>
      </c>
      <c r="G156" t="s">
        <v>14</v>
      </c>
    </row>
    <row r="157" spans="1:7" ht="12.75">
      <c r="A157">
        <v>156</v>
      </c>
      <c r="B157" t="s">
        <v>23</v>
      </c>
      <c r="C157" t="s">
        <v>24</v>
      </c>
      <c r="F157" t="s">
        <v>28</v>
      </c>
      <c r="G157" t="s">
        <v>8</v>
      </c>
    </row>
    <row r="158" spans="1:7" ht="12.75">
      <c r="A158">
        <v>157</v>
      </c>
      <c r="B158" t="s">
        <v>97</v>
      </c>
      <c r="C158" t="s">
        <v>98</v>
      </c>
      <c r="F158" t="s">
        <v>107</v>
      </c>
      <c r="G158" t="s">
        <v>14</v>
      </c>
    </row>
    <row r="159" spans="1:7" ht="12.75">
      <c r="A159">
        <v>158</v>
      </c>
      <c r="B159" t="s">
        <v>171</v>
      </c>
      <c r="C159" t="s">
        <v>172</v>
      </c>
      <c r="F159" t="s">
        <v>176</v>
      </c>
      <c r="G159" t="s">
        <v>8</v>
      </c>
    </row>
    <row r="160" spans="1:7" ht="12.75">
      <c r="A160">
        <v>159</v>
      </c>
      <c r="B160" t="s">
        <v>245</v>
      </c>
      <c r="C160" t="s">
        <v>246</v>
      </c>
      <c r="F160" t="s">
        <v>252</v>
      </c>
      <c r="G160" t="s">
        <v>14</v>
      </c>
    </row>
    <row r="161" spans="1:7" ht="12.75">
      <c r="A161">
        <v>160</v>
      </c>
      <c r="B161" t="s">
        <v>318</v>
      </c>
      <c r="C161" t="s">
        <v>319</v>
      </c>
      <c r="F161" t="s">
        <v>323</v>
      </c>
      <c r="G161" t="s">
        <v>8</v>
      </c>
    </row>
    <row r="162" spans="1:7" ht="12.75">
      <c r="A162">
        <v>161</v>
      </c>
      <c r="B162" t="s">
        <v>35</v>
      </c>
      <c r="C162" t="s">
        <v>39</v>
      </c>
      <c r="D162" t="s">
        <v>16</v>
      </c>
      <c r="E162" t="s">
        <v>17</v>
      </c>
      <c r="F162" t="s">
        <v>42</v>
      </c>
      <c r="G162" t="s">
        <v>8</v>
      </c>
    </row>
    <row r="163" spans="1:7" ht="12.75">
      <c r="A163">
        <v>162</v>
      </c>
      <c r="B163" t="s">
        <v>109</v>
      </c>
      <c r="C163" t="s">
        <v>110</v>
      </c>
      <c r="F163" t="s">
        <v>113</v>
      </c>
      <c r="G163" t="s">
        <v>8</v>
      </c>
    </row>
    <row r="164" spans="1:7" ht="12.75">
      <c r="A164">
        <v>163</v>
      </c>
      <c r="B164" t="s">
        <v>183</v>
      </c>
      <c r="C164" t="s">
        <v>184</v>
      </c>
      <c r="F164" t="s">
        <v>192</v>
      </c>
      <c r="G164" t="s">
        <v>14</v>
      </c>
    </row>
    <row r="165" spans="1:7" ht="12.75">
      <c r="A165">
        <v>164</v>
      </c>
      <c r="B165" t="s">
        <v>257</v>
      </c>
      <c r="C165" t="s">
        <v>258</v>
      </c>
      <c r="F165" t="s">
        <v>261</v>
      </c>
      <c r="G165" t="s">
        <v>8</v>
      </c>
    </row>
    <row r="166" spans="1:7" ht="12.75">
      <c r="A166">
        <v>165</v>
      </c>
      <c r="B166" t="s">
        <v>330</v>
      </c>
      <c r="C166" t="s">
        <v>331</v>
      </c>
      <c r="F166" t="s">
        <v>339</v>
      </c>
      <c r="G166" t="s">
        <v>14</v>
      </c>
    </row>
    <row r="167" spans="1:7" ht="12.75">
      <c r="A167">
        <v>166</v>
      </c>
      <c r="B167" t="s">
        <v>36</v>
      </c>
      <c r="C167" t="s">
        <v>50</v>
      </c>
      <c r="F167" t="s">
        <v>54</v>
      </c>
      <c r="G167" t="s">
        <v>8</v>
      </c>
    </row>
    <row r="168" spans="1:7" ht="12.75">
      <c r="A168">
        <v>167</v>
      </c>
      <c r="B168" t="s">
        <v>121</v>
      </c>
      <c r="C168" t="s">
        <v>122</v>
      </c>
      <c r="F168" t="s">
        <v>130</v>
      </c>
      <c r="G168" t="s">
        <v>14</v>
      </c>
    </row>
    <row r="169" spans="1:7" ht="12.75">
      <c r="A169">
        <v>168</v>
      </c>
      <c r="B169" t="s">
        <v>195</v>
      </c>
      <c r="C169" t="s">
        <v>196</v>
      </c>
      <c r="F169" t="s">
        <v>204</v>
      </c>
      <c r="G169" t="s">
        <v>14</v>
      </c>
    </row>
    <row r="170" spans="1:7" ht="12.75">
      <c r="A170">
        <v>169</v>
      </c>
      <c r="B170" t="s">
        <v>269</v>
      </c>
      <c r="C170" t="s">
        <v>270</v>
      </c>
      <c r="F170" t="s">
        <v>277</v>
      </c>
      <c r="G170" t="s">
        <v>14</v>
      </c>
    </row>
    <row r="171" spans="1:7" ht="12.75">
      <c r="A171">
        <v>170</v>
      </c>
      <c r="B171" t="s">
        <v>342</v>
      </c>
      <c r="C171" t="s">
        <v>343</v>
      </c>
      <c r="F171" t="s">
        <v>347</v>
      </c>
      <c r="G171" t="s">
        <v>8</v>
      </c>
    </row>
    <row r="172" spans="1:7" ht="12.75">
      <c r="A172">
        <v>171</v>
      </c>
      <c r="B172" t="s">
        <v>37</v>
      </c>
      <c r="C172" t="s">
        <v>61</v>
      </c>
      <c r="F172" t="s">
        <v>69</v>
      </c>
      <c r="G172" t="s">
        <v>14</v>
      </c>
    </row>
    <row r="173" spans="1:7" ht="12.75">
      <c r="A173">
        <v>172</v>
      </c>
      <c r="B173" t="s">
        <v>133</v>
      </c>
      <c r="C173" t="s">
        <v>134</v>
      </c>
      <c r="F173" t="s">
        <v>138</v>
      </c>
      <c r="G173" t="s">
        <v>8</v>
      </c>
    </row>
    <row r="174" spans="1:7" ht="12.75">
      <c r="A174">
        <v>173</v>
      </c>
      <c r="B174" t="s">
        <v>207</v>
      </c>
      <c r="C174" t="s">
        <v>209</v>
      </c>
      <c r="E174" t="s">
        <v>160</v>
      </c>
      <c r="F174" t="s">
        <v>212</v>
      </c>
      <c r="G174" t="s">
        <v>8</v>
      </c>
    </row>
    <row r="175" spans="1:7" ht="12.75">
      <c r="A175">
        <v>174</v>
      </c>
      <c r="B175" t="s">
        <v>281</v>
      </c>
      <c r="C175" t="s">
        <v>282</v>
      </c>
      <c r="F175" t="s">
        <v>290</v>
      </c>
      <c r="G175" t="s">
        <v>14</v>
      </c>
    </row>
    <row r="176" spans="1:7" ht="12.75">
      <c r="A176">
        <v>175</v>
      </c>
      <c r="B176" t="s">
        <v>355</v>
      </c>
      <c r="C176" t="s">
        <v>356</v>
      </c>
      <c r="F176" t="s">
        <v>359</v>
      </c>
      <c r="G176" t="s">
        <v>8</v>
      </c>
    </row>
    <row r="177" spans="1:7" ht="12.75">
      <c r="A177">
        <v>176</v>
      </c>
      <c r="B177" t="s">
        <v>38</v>
      </c>
      <c r="C177" t="s">
        <v>72</v>
      </c>
      <c r="F177" t="s">
        <v>80</v>
      </c>
      <c r="G177" t="s">
        <v>14</v>
      </c>
    </row>
    <row r="178" spans="1:7" ht="12.75">
      <c r="A178">
        <v>177</v>
      </c>
      <c r="B178" t="s">
        <v>145</v>
      </c>
      <c r="C178" t="s">
        <v>146</v>
      </c>
      <c r="F178" t="s">
        <v>156</v>
      </c>
      <c r="G178" t="s">
        <v>14</v>
      </c>
    </row>
    <row r="179" spans="1:7" ht="12.75">
      <c r="A179">
        <v>178</v>
      </c>
      <c r="B179" t="s">
        <v>208</v>
      </c>
      <c r="C179" t="s">
        <v>220</v>
      </c>
      <c r="F179" t="s">
        <v>227</v>
      </c>
      <c r="G179" t="s">
        <v>14</v>
      </c>
    </row>
    <row r="180" spans="1:7" ht="12.75">
      <c r="A180">
        <v>179</v>
      </c>
      <c r="B180" t="s">
        <v>293</v>
      </c>
      <c r="C180" t="s">
        <v>294</v>
      </c>
      <c r="F180" t="s">
        <v>302</v>
      </c>
      <c r="G180" t="s">
        <v>14</v>
      </c>
    </row>
    <row r="181" spans="1:7" ht="12.75">
      <c r="A181">
        <v>180</v>
      </c>
      <c r="B181" t="s">
        <v>367</v>
      </c>
      <c r="C181" t="s">
        <v>368</v>
      </c>
      <c r="F181" t="s">
        <v>375</v>
      </c>
      <c r="G181" t="s">
        <v>14</v>
      </c>
    </row>
    <row r="182" spans="1:7" ht="12.75">
      <c r="A182">
        <v>181</v>
      </c>
      <c r="B182" t="s">
        <v>4</v>
      </c>
      <c r="C182" t="s">
        <v>5</v>
      </c>
      <c r="E182" t="s">
        <v>17</v>
      </c>
      <c r="F182" t="s">
        <v>11</v>
      </c>
      <c r="G182" t="s">
        <v>8</v>
      </c>
    </row>
    <row r="183" spans="1:7" ht="12.75">
      <c r="A183">
        <v>182</v>
      </c>
      <c r="B183" t="s">
        <v>83</v>
      </c>
      <c r="C183" t="s">
        <v>84</v>
      </c>
      <c r="F183" t="s">
        <v>90</v>
      </c>
      <c r="G183" t="s">
        <v>8</v>
      </c>
    </row>
    <row r="184" spans="1:7" ht="12.75">
      <c r="A184">
        <v>183</v>
      </c>
      <c r="B184" t="s">
        <v>157</v>
      </c>
      <c r="C184" t="s">
        <v>158</v>
      </c>
      <c r="F184" t="s">
        <v>164</v>
      </c>
      <c r="G184" t="s">
        <v>8</v>
      </c>
    </row>
    <row r="185" spans="1:7" ht="12.75">
      <c r="A185">
        <v>184</v>
      </c>
      <c r="B185" t="s">
        <v>231</v>
      </c>
      <c r="C185" t="s">
        <v>232</v>
      </c>
      <c r="F185" t="s">
        <v>238</v>
      </c>
      <c r="G185" t="s">
        <v>8</v>
      </c>
    </row>
    <row r="186" spans="1:7" ht="12.75">
      <c r="A186">
        <v>185</v>
      </c>
      <c r="B186" t="s">
        <v>305</v>
      </c>
      <c r="C186" t="s">
        <v>306</v>
      </c>
      <c r="F186" t="s">
        <v>311</v>
      </c>
      <c r="G186" t="s">
        <v>8</v>
      </c>
    </row>
    <row r="187" spans="1:7" ht="12.75">
      <c r="A187">
        <v>186</v>
      </c>
      <c r="B187" t="s">
        <v>23</v>
      </c>
      <c r="C187" t="s">
        <v>24</v>
      </c>
      <c r="F187" t="s">
        <v>32</v>
      </c>
      <c r="G187" t="s">
        <v>14</v>
      </c>
    </row>
    <row r="188" spans="1:7" ht="12.75">
      <c r="A188">
        <v>187</v>
      </c>
      <c r="B188" t="s">
        <v>97</v>
      </c>
      <c r="C188" t="s">
        <v>98</v>
      </c>
      <c r="F188" t="s">
        <v>101</v>
      </c>
      <c r="G188" t="s">
        <v>8</v>
      </c>
    </row>
    <row r="189" spans="1:7" ht="12.75">
      <c r="A189">
        <v>188</v>
      </c>
      <c r="B189" t="s">
        <v>171</v>
      </c>
      <c r="C189" t="s">
        <v>172</v>
      </c>
      <c r="D189" t="s">
        <v>159</v>
      </c>
      <c r="E189" t="s">
        <v>160</v>
      </c>
      <c r="F189" t="s">
        <v>180</v>
      </c>
      <c r="G189" t="s">
        <v>14</v>
      </c>
    </row>
    <row r="190" spans="1:7" ht="12.75">
      <c r="A190">
        <v>189</v>
      </c>
      <c r="B190" t="s">
        <v>245</v>
      </c>
      <c r="C190" t="s">
        <v>246</v>
      </c>
      <c r="F190" t="s">
        <v>253</v>
      </c>
      <c r="G190" t="s">
        <v>14</v>
      </c>
    </row>
    <row r="191" spans="1:7" ht="12.75">
      <c r="A191">
        <v>190</v>
      </c>
      <c r="B191" t="s">
        <v>318</v>
      </c>
      <c r="C191" t="s">
        <v>319</v>
      </c>
      <c r="F191" t="s">
        <v>327</v>
      </c>
      <c r="G191" t="s">
        <v>14</v>
      </c>
    </row>
    <row r="192" spans="1:7" ht="12.75">
      <c r="A192">
        <v>191</v>
      </c>
      <c r="B192" t="s">
        <v>35</v>
      </c>
      <c r="C192" t="s">
        <v>39</v>
      </c>
      <c r="F192" t="s">
        <v>43</v>
      </c>
      <c r="G192" t="s">
        <v>8</v>
      </c>
    </row>
    <row r="193" spans="1:7" ht="12.75">
      <c r="A193">
        <v>192</v>
      </c>
      <c r="B193" t="s">
        <v>109</v>
      </c>
      <c r="C193" t="s">
        <v>110</v>
      </c>
      <c r="F193" t="s">
        <v>114</v>
      </c>
      <c r="G193" t="s">
        <v>8</v>
      </c>
    </row>
    <row r="194" spans="1:7" ht="12.75">
      <c r="A194">
        <v>193</v>
      </c>
      <c r="B194" t="s">
        <v>183</v>
      </c>
      <c r="C194" t="s">
        <v>184</v>
      </c>
      <c r="F194" t="s">
        <v>188</v>
      </c>
      <c r="G194" t="s">
        <v>8</v>
      </c>
    </row>
    <row r="195" spans="1:7" ht="12.75">
      <c r="A195">
        <v>194</v>
      </c>
      <c r="B195" t="s">
        <v>257</v>
      </c>
      <c r="C195" t="s">
        <v>258</v>
      </c>
      <c r="E195" t="s">
        <v>234</v>
      </c>
      <c r="F195" t="s">
        <v>262</v>
      </c>
      <c r="G195" t="s">
        <v>8</v>
      </c>
    </row>
    <row r="196" spans="1:7" ht="12.75">
      <c r="A196">
        <v>195</v>
      </c>
      <c r="B196" t="s">
        <v>330</v>
      </c>
      <c r="C196" t="s">
        <v>331</v>
      </c>
      <c r="F196" t="s">
        <v>335</v>
      </c>
      <c r="G196" t="s">
        <v>8</v>
      </c>
    </row>
    <row r="197" spans="1:7" ht="12.75">
      <c r="A197">
        <v>196</v>
      </c>
      <c r="B197" t="s">
        <v>36</v>
      </c>
      <c r="C197" t="s">
        <v>50</v>
      </c>
      <c r="F197" t="s">
        <v>59</v>
      </c>
      <c r="G197" t="s">
        <v>14</v>
      </c>
    </row>
    <row r="198" spans="1:7" ht="12.75">
      <c r="A198">
        <v>197</v>
      </c>
      <c r="B198" t="s">
        <v>121</v>
      </c>
      <c r="C198" t="s">
        <v>122</v>
      </c>
      <c r="F198" t="s">
        <v>126</v>
      </c>
      <c r="G198" t="s">
        <v>8</v>
      </c>
    </row>
    <row r="199" spans="1:7" ht="12.75">
      <c r="A199">
        <v>198</v>
      </c>
      <c r="B199" t="s">
        <v>195</v>
      </c>
      <c r="C199" t="s">
        <v>196</v>
      </c>
      <c r="F199" t="s">
        <v>199</v>
      </c>
      <c r="G199" t="s">
        <v>8</v>
      </c>
    </row>
    <row r="200" spans="1:7" ht="12.75">
      <c r="A200">
        <v>199</v>
      </c>
      <c r="B200" t="s">
        <v>269</v>
      </c>
      <c r="C200" t="s">
        <v>270</v>
      </c>
      <c r="F200" t="s">
        <v>273</v>
      </c>
      <c r="G200" t="s">
        <v>8</v>
      </c>
    </row>
    <row r="201" spans="1:7" ht="12.75">
      <c r="A201">
        <v>200</v>
      </c>
      <c r="B201" t="s">
        <v>342</v>
      </c>
      <c r="C201" t="s">
        <v>343</v>
      </c>
      <c r="F201" t="s">
        <v>354</v>
      </c>
      <c r="G201" t="s">
        <v>14</v>
      </c>
    </row>
    <row r="202" spans="1:7" ht="12.75">
      <c r="A202">
        <v>201</v>
      </c>
      <c r="B202" t="s">
        <v>37</v>
      </c>
      <c r="C202" t="s">
        <v>61</v>
      </c>
      <c r="F202" t="s">
        <v>65</v>
      </c>
      <c r="G202" t="s">
        <v>8</v>
      </c>
    </row>
    <row r="203" spans="1:7" ht="12.75">
      <c r="A203">
        <v>202</v>
      </c>
      <c r="B203" t="s">
        <v>133</v>
      </c>
      <c r="C203" t="s">
        <v>134</v>
      </c>
      <c r="F203" t="s">
        <v>139</v>
      </c>
      <c r="G203" t="s">
        <v>8</v>
      </c>
    </row>
    <row r="204" spans="1:7" ht="12.75">
      <c r="A204">
        <v>203</v>
      </c>
      <c r="B204" t="s">
        <v>207</v>
      </c>
      <c r="C204" t="s">
        <v>209</v>
      </c>
      <c r="F204" t="s">
        <v>213</v>
      </c>
      <c r="G204" t="s">
        <v>8</v>
      </c>
    </row>
    <row r="205" spans="1:7" ht="12.75">
      <c r="A205">
        <v>204</v>
      </c>
      <c r="B205" t="s">
        <v>281</v>
      </c>
      <c r="C205" t="s">
        <v>282</v>
      </c>
      <c r="F205" t="s">
        <v>285</v>
      </c>
      <c r="G205" t="s">
        <v>8</v>
      </c>
    </row>
    <row r="206" spans="1:7" ht="12.75">
      <c r="A206">
        <v>205</v>
      </c>
      <c r="B206" t="s">
        <v>355</v>
      </c>
      <c r="C206" t="s">
        <v>356</v>
      </c>
      <c r="F206" t="s">
        <v>360</v>
      </c>
      <c r="G206" t="s">
        <v>8</v>
      </c>
    </row>
    <row r="207" spans="1:7" ht="12.75">
      <c r="A207">
        <v>206</v>
      </c>
      <c r="B207" t="s">
        <v>38</v>
      </c>
      <c r="C207" t="s">
        <v>72</v>
      </c>
      <c r="F207" t="s">
        <v>76</v>
      </c>
      <c r="G207" t="s">
        <v>8</v>
      </c>
    </row>
    <row r="208" spans="1:7" ht="12.75">
      <c r="A208">
        <v>207</v>
      </c>
      <c r="B208" t="s">
        <v>145</v>
      </c>
      <c r="C208" t="s">
        <v>146</v>
      </c>
      <c r="F208" t="s">
        <v>151</v>
      </c>
      <c r="G208" t="s">
        <v>8</v>
      </c>
    </row>
    <row r="209" spans="1:7" ht="12.75">
      <c r="A209">
        <v>208</v>
      </c>
      <c r="B209" t="s">
        <v>208</v>
      </c>
      <c r="C209" t="s">
        <v>220</v>
      </c>
      <c r="F209" t="s">
        <v>228</v>
      </c>
      <c r="G209" t="s">
        <v>14</v>
      </c>
    </row>
    <row r="210" spans="1:7" ht="12.75">
      <c r="A210">
        <v>209</v>
      </c>
      <c r="B210" t="s">
        <v>293</v>
      </c>
      <c r="C210" t="s">
        <v>294</v>
      </c>
      <c r="F210" t="s">
        <v>297</v>
      </c>
      <c r="G210" t="s">
        <v>8</v>
      </c>
    </row>
    <row r="211" spans="1:7" ht="12.75">
      <c r="A211">
        <v>210</v>
      </c>
      <c r="B211" t="s">
        <v>367</v>
      </c>
      <c r="C211" t="s">
        <v>368</v>
      </c>
      <c r="F211" t="s">
        <v>376</v>
      </c>
      <c r="G211" t="s">
        <v>14</v>
      </c>
    </row>
    <row r="212" spans="1:7" ht="12.75">
      <c r="A212">
        <v>211</v>
      </c>
      <c r="B212" t="s">
        <v>4</v>
      </c>
      <c r="C212" t="s">
        <v>5</v>
      </c>
      <c r="F212" t="s">
        <v>21</v>
      </c>
      <c r="G212" t="s">
        <v>14</v>
      </c>
    </row>
    <row r="213" spans="1:7" ht="12.75">
      <c r="A213">
        <v>212</v>
      </c>
      <c r="B213" t="s">
        <v>83</v>
      </c>
      <c r="C213" t="s">
        <v>84</v>
      </c>
      <c r="F213" t="s">
        <v>95</v>
      </c>
      <c r="G213" t="s">
        <v>14</v>
      </c>
    </row>
    <row r="214" spans="1:7" ht="12.75">
      <c r="A214">
        <v>213</v>
      </c>
      <c r="B214" t="s">
        <v>157</v>
      </c>
      <c r="C214" t="s">
        <v>158</v>
      </c>
      <c r="F214" t="s">
        <v>165</v>
      </c>
      <c r="G214" t="s">
        <v>8</v>
      </c>
    </row>
    <row r="215" spans="1:7" ht="12.75">
      <c r="A215">
        <v>214</v>
      </c>
      <c r="B215" t="s">
        <v>231</v>
      </c>
      <c r="C215" t="s">
        <v>232</v>
      </c>
      <c r="F215" t="s">
        <v>239</v>
      </c>
      <c r="G215" t="s">
        <v>8</v>
      </c>
    </row>
    <row r="216" spans="1:7" ht="12.75">
      <c r="A216">
        <v>215</v>
      </c>
      <c r="B216" t="s">
        <v>305</v>
      </c>
      <c r="C216" t="s">
        <v>306</v>
      </c>
      <c r="F216" t="s">
        <v>312</v>
      </c>
      <c r="G216" t="s">
        <v>8</v>
      </c>
    </row>
    <row r="217" spans="1:7" ht="12.75">
      <c r="A217">
        <v>216</v>
      </c>
      <c r="B217" t="s">
        <v>23</v>
      </c>
      <c r="C217" t="s">
        <v>24</v>
      </c>
      <c r="F217" t="s">
        <v>33</v>
      </c>
      <c r="G217" t="s">
        <v>14</v>
      </c>
    </row>
    <row r="218" spans="1:7" ht="12.75">
      <c r="A218">
        <v>217</v>
      </c>
      <c r="B218" t="s">
        <v>97</v>
      </c>
      <c r="C218" t="s">
        <v>98</v>
      </c>
      <c r="F218" t="s">
        <v>102</v>
      </c>
      <c r="G218" t="s">
        <v>8</v>
      </c>
    </row>
    <row r="219" spans="1:7" ht="12.75">
      <c r="A219">
        <v>218</v>
      </c>
      <c r="B219" t="s">
        <v>171</v>
      </c>
      <c r="C219" t="s">
        <v>172</v>
      </c>
      <c r="F219" t="s">
        <v>181</v>
      </c>
      <c r="G219" t="s">
        <v>14</v>
      </c>
    </row>
    <row r="220" spans="1:7" ht="12.75">
      <c r="A220">
        <v>219</v>
      </c>
      <c r="B220" t="s">
        <v>245</v>
      </c>
      <c r="C220" t="s">
        <v>246</v>
      </c>
      <c r="F220" t="s">
        <v>254</v>
      </c>
      <c r="G220" t="s">
        <v>14</v>
      </c>
    </row>
    <row r="221" spans="1:7" ht="12.75">
      <c r="A221">
        <v>220</v>
      </c>
      <c r="B221" t="s">
        <v>318</v>
      </c>
      <c r="C221" t="s">
        <v>319</v>
      </c>
      <c r="F221" t="s">
        <v>328</v>
      </c>
      <c r="G221" t="s">
        <v>14</v>
      </c>
    </row>
    <row r="222" spans="1:7" ht="12.75">
      <c r="A222">
        <v>221</v>
      </c>
      <c r="B222" t="s">
        <v>35</v>
      </c>
      <c r="C222" t="s">
        <v>39</v>
      </c>
      <c r="D222" t="s">
        <v>16</v>
      </c>
      <c r="E222" t="s">
        <v>17</v>
      </c>
      <c r="F222" t="s">
        <v>44</v>
      </c>
      <c r="G222" t="s">
        <v>8</v>
      </c>
    </row>
    <row r="223" spans="1:7" ht="12.75">
      <c r="A223">
        <v>222</v>
      </c>
      <c r="B223" t="s">
        <v>109</v>
      </c>
      <c r="C223" t="s">
        <v>110</v>
      </c>
      <c r="D223" t="s">
        <v>85</v>
      </c>
      <c r="E223" t="s">
        <v>86</v>
      </c>
      <c r="F223" t="s">
        <v>119</v>
      </c>
      <c r="G223" t="s">
        <v>14</v>
      </c>
    </row>
    <row r="224" spans="1:7" ht="12.75">
      <c r="A224">
        <v>223</v>
      </c>
      <c r="B224" t="s">
        <v>183</v>
      </c>
      <c r="C224" t="s">
        <v>184</v>
      </c>
      <c r="F224" t="s">
        <v>193</v>
      </c>
      <c r="G224" t="s">
        <v>14</v>
      </c>
    </row>
    <row r="225" spans="1:7" ht="12.75">
      <c r="A225">
        <v>224</v>
      </c>
      <c r="B225" t="s">
        <v>257</v>
      </c>
      <c r="C225" t="s">
        <v>258</v>
      </c>
      <c r="F225" t="s">
        <v>267</v>
      </c>
      <c r="G225" t="s">
        <v>14</v>
      </c>
    </row>
    <row r="226" spans="1:7" ht="12.75">
      <c r="A226">
        <v>225</v>
      </c>
      <c r="B226" t="s">
        <v>330</v>
      </c>
      <c r="C226" t="s">
        <v>331</v>
      </c>
      <c r="F226" t="s">
        <v>340</v>
      </c>
      <c r="G226" t="s">
        <v>14</v>
      </c>
    </row>
    <row r="227" spans="1:7" ht="12.75">
      <c r="A227">
        <v>226</v>
      </c>
      <c r="B227" t="s">
        <v>36</v>
      </c>
      <c r="C227" t="s">
        <v>50</v>
      </c>
      <c r="F227" t="s">
        <v>55</v>
      </c>
      <c r="G227" t="s">
        <v>8</v>
      </c>
    </row>
    <row r="228" spans="1:7" ht="12.75">
      <c r="A228">
        <v>227</v>
      </c>
      <c r="B228" t="s">
        <v>121</v>
      </c>
      <c r="C228" t="s">
        <v>122</v>
      </c>
      <c r="F228" t="s">
        <v>131</v>
      </c>
      <c r="G228" t="s">
        <v>14</v>
      </c>
    </row>
    <row r="229" spans="1:7" ht="12.75">
      <c r="A229">
        <v>228</v>
      </c>
      <c r="B229" t="s">
        <v>195</v>
      </c>
      <c r="C229" t="s">
        <v>196</v>
      </c>
      <c r="F229" t="s">
        <v>205</v>
      </c>
      <c r="G229" t="s">
        <v>14</v>
      </c>
    </row>
    <row r="230" spans="1:7" ht="12.75">
      <c r="A230">
        <v>229</v>
      </c>
      <c r="B230" t="s">
        <v>269</v>
      </c>
      <c r="C230" t="s">
        <v>270</v>
      </c>
      <c r="D230" t="s">
        <v>233</v>
      </c>
      <c r="E230" t="s">
        <v>234</v>
      </c>
      <c r="F230" t="s">
        <v>279</v>
      </c>
      <c r="G230" t="s">
        <v>14</v>
      </c>
    </row>
    <row r="231" spans="1:7" ht="12.75">
      <c r="A231">
        <v>230</v>
      </c>
      <c r="B231" t="s">
        <v>342</v>
      </c>
      <c r="C231" t="s">
        <v>343</v>
      </c>
      <c r="F231" t="s">
        <v>348</v>
      </c>
      <c r="G231" t="s">
        <v>8</v>
      </c>
    </row>
    <row r="232" spans="1:7" ht="12.75">
      <c r="A232">
        <v>231</v>
      </c>
      <c r="B232" t="s">
        <v>37</v>
      </c>
      <c r="C232" t="s">
        <v>61</v>
      </c>
      <c r="F232" t="s">
        <v>70</v>
      </c>
      <c r="G232" t="s">
        <v>14</v>
      </c>
    </row>
    <row r="233" spans="1:7" ht="12.75">
      <c r="A233">
        <v>232</v>
      </c>
      <c r="B233" t="s">
        <v>133</v>
      </c>
      <c r="C233" t="s">
        <v>134</v>
      </c>
      <c r="F233" t="s">
        <v>140</v>
      </c>
      <c r="G233" t="s">
        <v>8</v>
      </c>
    </row>
    <row r="234" spans="1:7" ht="12.75">
      <c r="A234">
        <v>233</v>
      </c>
      <c r="B234" t="s">
        <v>207</v>
      </c>
      <c r="C234" t="s">
        <v>209</v>
      </c>
      <c r="E234" t="s">
        <v>160</v>
      </c>
      <c r="F234" t="s">
        <v>218</v>
      </c>
      <c r="G234" t="s">
        <v>14</v>
      </c>
    </row>
    <row r="235" spans="1:7" ht="12.75">
      <c r="A235">
        <v>234</v>
      </c>
      <c r="B235" t="s">
        <v>281</v>
      </c>
      <c r="C235" t="s">
        <v>282</v>
      </c>
      <c r="F235" t="s">
        <v>291</v>
      </c>
      <c r="G235" t="s">
        <v>14</v>
      </c>
    </row>
    <row r="236" spans="1:7" ht="12.75">
      <c r="A236">
        <v>235</v>
      </c>
      <c r="B236" t="s">
        <v>355</v>
      </c>
      <c r="C236" t="s">
        <v>356</v>
      </c>
      <c r="F236" t="s">
        <v>365</v>
      </c>
      <c r="G236" t="s">
        <v>14</v>
      </c>
    </row>
    <row r="237" spans="1:7" ht="12.75">
      <c r="A237">
        <v>236</v>
      </c>
      <c r="B237" t="s">
        <v>38</v>
      </c>
      <c r="C237" t="s">
        <v>72</v>
      </c>
      <c r="F237" t="s">
        <v>81</v>
      </c>
      <c r="G237" t="s">
        <v>14</v>
      </c>
    </row>
    <row r="238" spans="1:7" ht="12.75">
      <c r="A238">
        <v>237</v>
      </c>
      <c r="B238" t="s">
        <v>145</v>
      </c>
      <c r="C238" t="s">
        <v>146</v>
      </c>
      <c r="F238" t="s">
        <v>152</v>
      </c>
      <c r="G238" t="s">
        <v>8</v>
      </c>
    </row>
    <row r="239" spans="1:7" ht="12.75">
      <c r="A239">
        <v>238</v>
      </c>
      <c r="B239" t="s">
        <v>208</v>
      </c>
      <c r="C239" t="s">
        <v>220</v>
      </c>
      <c r="F239" t="s">
        <v>229</v>
      </c>
      <c r="G239" t="s">
        <v>14</v>
      </c>
    </row>
    <row r="240" spans="1:7" ht="12.75">
      <c r="A240">
        <v>239</v>
      </c>
      <c r="B240" t="s">
        <v>293</v>
      </c>
      <c r="C240" t="s">
        <v>294</v>
      </c>
      <c r="F240" t="s">
        <v>303</v>
      </c>
      <c r="G240" t="s">
        <v>14</v>
      </c>
    </row>
    <row r="241" spans="1:7" ht="12.75">
      <c r="A241">
        <v>240</v>
      </c>
      <c r="B241" t="s">
        <v>367</v>
      </c>
      <c r="C241" t="s">
        <v>368</v>
      </c>
      <c r="F241" t="s">
        <v>371</v>
      </c>
      <c r="G241" t="s">
        <v>8</v>
      </c>
    </row>
    <row r="242" spans="1:7" ht="12.75">
      <c r="A242">
        <v>241</v>
      </c>
      <c r="B242" t="s">
        <v>4</v>
      </c>
      <c r="C242" t="s">
        <v>5</v>
      </c>
      <c r="F242" t="s">
        <v>12</v>
      </c>
      <c r="G242" t="s">
        <v>8</v>
      </c>
    </row>
    <row r="243" spans="1:7" ht="12.75">
      <c r="A243">
        <v>242</v>
      </c>
      <c r="B243" t="s">
        <v>83</v>
      </c>
      <c r="C243" t="s">
        <v>84</v>
      </c>
      <c r="E243" t="s">
        <v>86</v>
      </c>
      <c r="F243" t="s">
        <v>91</v>
      </c>
      <c r="G243" t="s">
        <v>8</v>
      </c>
    </row>
    <row r="244" spans="1:7" ht="12.75">
      <c r="A244">
        <v>243</v>
      </c>
      <c r="B244" t="s">
        <v>157</v>
      </c>
      <c r="C244" t="s">
        <v>158</v>
      </c>
      <c r="F244" t="s">
        <v>166</v>
      </c>
      <c r="G244" t="s">
        <v>8</v>
      </c>
    </row>
    <row r="245" spans="1:7" ht="12.75">
      <c r="A245">
        <v>244</v>
      </c>
      <c r="B245" t="s">
        <v>231</v>
      </c>
      <c r="C245" t="s">
        <v>232</v>
      </c>
      <c r="F245" t="s">
        <v>240</v>
      </c>
      <c r="G245" t="s">
        <v>8</v>
      </c>
    </row>
    <row r="246" spans="1:7" ht="12.75">
      <c r="A246">
        <v>245</v>
      </c>
      <c r="B246" t="s">
        <v>305</v>
      </c>
      <c r="C246" t="s">
        <v>306</v>
      </c>
      <c r="F246" t="s">
        <v>313</v>
      </c>
      <c r="G246" t="s">
        <v>8</v>
      </c>
    </row>
    <row r="247" spans="1:7" ht="12.75">
      <c r="A247">
        <v>246</v>
      </c>
      <c r="B247" t="s">
        <v>23</v>
      </c>
      <c r="C247" t="s">
        <v>24</v>
      </c>
      <c r="F247" t="s">
        <v>29</v>
      </c>
      <c r="G247" t="s">
        <v>8</v>
      </c>
    </row>
    <row r="248" spans="1:7" ht="12.75">
      <c r="A248">
        <v>247</v>
      </c>
      <c r="B248" t="s">
        <v>97</v>
      </c>
      <c r="C248" t="s">
        <v>98</v>
      </c>
      <c r="F248" t="s">
        <v>103</v>
      </c>
      <c r="G248" t="s">
        <v>8</v>
      </c>
    </row>
    <row r="249" spans="1:7" ht="12.75">
      <c r="A249">
        <v>248</v>
      </c>
      <c r="B249" t="s">
        <v>171</v>
      </c>
      <c r="C249" t="s">
        <v>172</v>
      </c>
      <c r="F249" t="s">
        <v>177</v>
      </c>
      <c r="G249" t="s">
        <v>8</v>
      </c>
    </row>
    <row r="250" spans="1:7" ht="12.75">
      <c r="A250">
        <v>249</v>
      </c>
      <c r="B250" t="s">
        <v>245</v>
      </c>
      <c r="C250" t="s">
        <v>246</v>
      </c>
      <c r="F250" t="s">
        <v>255</v>
      </c>
      <c r="G250" t="s">
        <v>14</v>
      </c>
    </row>
    <row r="251" spans="1:7" ht="12.75">
      <c r="A251">
        <v>250</v>
      </c>
      <c r="B251" t="s">
        <v>318</v>
      </c>
      <c r="C251" t="s">
        <v>319</v>
      </c>
      <c r="E251" t="s">
        <v>307</v>
      </c>
      <c r="F251" t="s">
        <v>324</v>
      </c>
      <c r="G251" t="s">
        <v>8</v>
      </c>
    </row>
    <row r="252" spans="1:7" ht="12.75">
      <c r="A252">
        <v>251</v>
      </c>
      <c r="B252" t="s">
        <v>35</v>
      </c>
      <c r="C252" t="s">
        <v>39</v>
      </c>
      <c r="F252" t="s">
        <v>45</v>
      </c>
      <c r="G252" t="s">
        <v>8</v>
      </c>
    </row>
    <row r="253" spans="1:7" ht="12.75">
      <c r="A253">
        <v>252</v>
      </c>
      <c r="B253" t="s">
        <v>109</v>
      </c>
      <c r="C253" t="s">
        <v>110</v>
      </c>
      <c r="F253" t="s">
        <v>115</v>
      </c>
      <c r="G253" t="s">
        <v>8</v>
      </c>
    </row>
    <row r="254" spans="1:7" ht="12.75">
      <c r="A254">
        <v>253</v>
      </c>
      <c r="B254" t="s">
        <v>183</v>
      </c>
      <c r="C254" t="s">
        <v>184</v>
      </c>
      <c r="F254" t="s">
        <v>189</v>
      </c>
      <c r="G254" t="s">
        <v>8</v>
      </c>
    </row>
    <row r="255" spans="1:7" ht="12.75">
      <c r="A255">
        <v>254</v>
      </c>
      <c r="B255" t="s">
        <v>257</v>
      </c>
      <c r="C255" t="s">
        <v>258</v>
      </c>
      <c r="D255" t="s">
        <v>233</v>
      </c>
      <c r="E255" t="s">
        <v>234</v>
      </c>
      <c r="F255" t="s">
        <v>263</v>
      </c>
      <c r="G255" t="s">
        <v>8</v>
      </c>
    </row>
    <row r="256" spans="1:7" ht="12.75">
      <c r="A256">
        <v>255</v>
      </c>
      <c r="B256" t="s">
        <v>330</v>
      </c>
      <c r="C256" t="s">
        <v>331</v>
      </c>
      <c r="F256" t="s">
        <v>336</v>
      </c>
      <c r="G256" t="s">
        <v>8</v>
      </c>
    </row>
    <row r="257" spans="1:7" ht="12.75">
      <c r="A257">
        <v>256</v>
      </c>
      <c r="B257" t="s">
        <v>36</v>
      </c>
      <c r="C257" t="s">
        <v>50</v>
      </c>
      <c r="F257" t="s">
        <v>56</v>
      </c>
      <c r="G257" t="s">
        <v>8</v>
      </c>
    </row>
    <row r="258" spans="1:7" ht="12.75">
      <c r="A258">
        <v>257</v>
      </c>
      <c r="B258" t="s">
        <v>121</v>
      </c>
      <c r="C258" t="s">
        <v>122</v>
      </c>
      <c r="F258" t="s">
        <v>127</v>
      </c>
      <c r="G258" t="s">
        <v>8</v>
      </c>
    </row>
    <row r="259" spans="1:7" ht="12.75">
      <c r="A259">
        <v>258</v>
      </c>
      <c r="B259" t="s">
        <v>195</v>
      </c>
      <c r="C259" t="s">
        <v>196</v>
      </c>
      <c r="F259" t="s">
        <v>200</v>
      </c>
      <c r="G259" t="s">
        <v>8</v>
      </c>
    </row>
    <row r="260" spans="1:7" ht="12.75">
      <c r="A260">
        <v>259</v>
      </c>
      <c r="B260" t="s">
        <v>269</v>
      </c>
      <c r="C260" t="s">
        <v>270</v>
      </c>
      <c r="D260" t="s">
        <v>233</v>
      </c>
      <c r="E260" t="s">
        <v>234</v>
      </c>
      <c r="F260" t="s">
        <v>278</v>
      </c>
      <c r="G260" t="s">
        <v>14</v>
      </c>
    </row>
    <row r="261" spans="1:7" ht="12.75">
      <c r="A261">
        <v>260</v>
      </c>
      <c r="B261" t="s">
        <v>342</v>
      </c>
      <c r="C261" t="s">
        <v>343</v>
      </c>
      <c r="F261" t="s">
        <v>349</v>
      </c>
      <c r="G261" t="s">
        <v>8</v>
      </c>
    </row>
    <row r="262" spans="1:7" ht="12.75">
      <c r="A262">
        <v>261</v>
      </c>
      <c r="B262" t="s">
        <v>37</v>
      </c>
      <c r="C262" t="s">
        <v>61</v>
      </c>
      <c r="F262" t="s">
        <v>66</v>
      </c>
      <c r="G262" t="s">
        <v>8</v>
      </c>
    </row>
    <row r="263" spans="1:7" ht="12.75">
      <c r="A263">
        <v>262</v>
      </c>
      <c r="B263" t="s">
        <v>133</v>
      </c>
      <c r="C263" t="s">
        <v>134</v>
      </c>
      <c r="F263" t="s">
        <v>141</v>
      </c>
      <c r="G263" t="s">
        <v>8</v>
      </c>
    </row>
    <row r="264" spans="1:7" ht="12.75">
      <c r="A264">
        <v>263</v>
      </c>
      <c r="B264" t="s">
        <v>207</v>
      </c>
      <c r="C264" t="s">
        <v>209</v>
      </c>
      <c r="E264" t="s">
        <v>160</v>
      </c>
      <c r="F264" t="s">
        <v>214</v>
      </c>
      <c r="G264" t="s">
        <v>8</v>
      </c>
    </row>
    <row r="265" spans="1:7" ht="12.75">
      <c r="A265">
        <v>264</v>
      </c>
      <c r="B265" t="s">
        <v>281</v>
      </c>
      <c r="C265" t="s">
        <v>282</v>
      </c>
      <c r="F265" t="s">
        <v>286</v>
      </c>
      <c r="G265" t="s">
        <v>8</v>
      </c>
    </row>
    <row r="266" spans="1:7" ht="12.75">
      <c r="A266">
        <v>265</v>
      </c>
      <c r="B266" t="s">
        <v>355</v>
      </c>
      <c r="C266" t="s">
        <v>356</v>
      </c>
      <c r="D266" t="s">
        <v>352</v>
      </c>
      <c r="E266" t="s">
        <v>307</v>
      </c>
      <c r="F266" t="s">
        <v>361</v>
      </c>
      <c r="G266" t="s">
        <v>8</v>
      </c>
    </row>
    <row r="267" spans="1:7" ht="12.75">
      <c r="A267">
        <v>266</v>
      </c>
      <c r="B267" t="s">
        <v>38</v>
      </c>
      <c r="C267" t="s">
        <v>72</v>
      </c>
      <c r="F267" t="s">
        <v>77</v>
      </c>
      <c r="G267" t="s">
        <v>8</v>
      </c>
    </row>
    <row r="268" spans="1:7" ht="12.75">
      <c r="A268">
        <v>267</v>
      </c>
      <c r="B268" t="s">
        <v>145</v>
      </c>
      <c r="C268" t="s">
        <v>146</v>
      </c>
      <c r="F268" t="s">
        <v>153</v>
      </c>
      <c r="G268" t="s">
        <v>8</v>
      </c>
    </row>
    <row r="269" spans="1:7" ht="12.75">
      <c r="A269">
        <v>268</v>
      </c>
      <c r="B269" t="s">
        <v>208</v>
      </c>
      <c r="C269" t="s">
        <v>220</v>
      </c>
      <c r="F269" t="s">
        <v>223</v>
      </c>
      <c r="G269" t="s">
        <v>8</v>
      </c>
    </row>
    <row r="270" spans="1:7" ht="12.75">
      <c r="A270">
        <v>269</v>
      </c>
      <c r="B270" t="s">
        <v>293</v>
      </c>
      <c r="C270" t="s">
        <v>294</v>
      </c>
      <c r="F270" t="s">
        <v>298</v>
      </c>
      <c r="G270" t="s">
        <v>8</v>
      </c>
    </row>
    <row r="271" spans="1:7" ht="12.75">
      <c r="A271">
        <v>270</v>
      </c>
      <c r="B271" t="s">
        <v>367</v>
      </c>
      <c r="C271" t="s">
        <v>368</v>
      </c>
      <c r="F271" t="s">
        <v>377</v>
      </c>
      <c r="G271" t="s">
        <v>14</v>
      </c>
    </row>
    <row r="272" spans="1:7" ht="12.75">
      <c r="A272">
        <v>271</v>
      </c>
      <c r="B272" t="s">
        <v>4</v>
      </c>
      <c r="C272" t="s">
        <v>5</v>
      </c>
      <c r="F272" t="s">
        <v>22</v>
      </c>
      <c r="G272" t="s">
        <v>14</v>
      </c>
    </row>
    <row r="273" spans="1:7" ht="12.75">
      <c r="A273">
        <v>272</v>
      </c>
      <c r="B273" t="s">
        <v>83</v>
      </c>
      <c r="C273" t="s">
        <v>84</v>
      </c>
      <c r="E273" t="s">
        <v>86</v>
      </c>
      <c r="F273" t="s">
        <v>96</v>
      </c>
      <c r="G273" t="s">
        <v>14</v>
      </c>
    </row>
    <row r="274" spans="1:7" ht="12.75">
      <c r="A274">
        <v>273</v>
      </c>
      <c r="B274" t="s">
        <v>157</v>
      </c>
      <c r="C274" t="s">
        <v>158</v>
      </c>
      <c r="F274" t="s">
        <v>170</v>
      </c>
      <c r="G274" t="s">
        <v>14</v>
      </c>
    </row>
    <row r="275" spans="1:7" ht="12.75">
      <c r="A275">
        <v>274</v>
      </c>
      <c r="B275" t="s">
        <v>231</v>
      </c>
      <c r="C275" t="s">
        <v>232</v>
      </c>
      <c r="F275" t="s">
        <v>244</v>
      </c>
      <c r="G275" t="s">
        <v>14</v>
      </c>
    </row>
    <row r="276" spans="1:7" ht="12.75">
      <c r="A276">
        <v>275</v>
      </c>
      <c r="B276" t="s">
        <v>305</v>
      </c>
      <c r="C276" t="s">
        <v>306</v>
      </c>
      <c r="F276" t="s">
        <v>317</v>
      </c>
      <c r="G276" t="s">
        <v>14</v>
      </c>
    </row>
    <row r="277" spans="1:7" ht="12.75">
      <c r="A277">
        <v>276</v>
      </c>
      <c r="B277" t="s">
        <v>23</v>
      </c>
      <c r="C277" t="s">
        <v>24</v>
      </c>
      <c r="F277" t="s">
        <v>34</v>
      </c>
      <c r="G277" t="s">
        <v>14</v>
      </c>
    </row>
    <row r="278" spans="1:7" ht="12.75">
      <c r="A278">
        <v>277</v>
      </c>
      <c r="B278" t="s">
        <v>97</v>
      </c>
      <c r="C278" t="s">
        <v>98</v>
      </c>
      <c r="F278" t="s">
        <v>108</v>
      </c>
      <c r="G278" t="s">
        <v>14</v>
      </c>
    </row>
    <row r="279" spans="1:7" ht="12.75">
      <c r="A279">
        <v>278</v>
      </c>
      <c r="B279" t="s">
        <v>171</v>
      </c>
      <c r="C279" t="s">
        <v>172</v>
      </c>
      <c r="F279" t="s">
        <v>182</v>
      </c>
      <c r="G279" t="s">
        <v>14</v>
      </c>
    </row>
    <row r="280" spans="1:7" ht="12.75">
      <c r="A280">
        <v>279</v>
      </c>
      <c r="B280" t="s">
        <v>245</v>
      </c>
      <c r="C280" t="s">
        <v>246</v>
      </c>
      <c r="F280" t="s">
        <v>256</v>
      </c>
      <c r="G280" t="s">
        <v>14</v>
      </c>
    </row>
    <row r="281" spans="1:7" ht="12.75">
      <c r="A281">
        <v>280</v>
      </c>
      <c r="B281" t="s">
        <v>318</v>
      </c>
      <c r="C281" t="s">
        <v>319</v>
      </c>
      <c r="F281" t="s">
        <v>329</v>
      </c>
      <c r="G281" t="s">
        <v>14</v>
      </c>
    </row>
    <row r="282" spans="1:7" ht="12.75">
      <c r="A282">
        <v>281</v>
      </c>
      <c r="B282" t="s">
        <v>35</v>
      </c>
      <c r="C282" t="s">
        <v>39</v>
      </c>
      <c r="F282" t="s">
        <v>46</v>
      </c>
      <c r="G282" t="s">
        <v>8</v>
      </c>
    </row>
    <row r="283" spans="1:7" ht="12.75">
      <c r="A283">
        <v>282</v>
      </c>
      <c r="B283" t="s">
        <v>109</v>
      </c>
      <c r="C283" t="s">
        <v>110</v>
      </c>
      <c r="F283" t="s">
        <v>120</v>
      </c>
      <c r="G283" t="s">
        <v>14</v>
      </c>
    </row>
    <row r="284" spans="1:7" ht="12.75">
      <c r="A284">
        <v>283</v>
      </c>
      <c r="B284" t="s">
        <v>183</v>
      </c>
      <c r="C284" t="s">
        <v>184</v>
      </c>
      <c r="F284" t="s">
        <v>194</v>
      </c>
      <c r="G284" t="s">
        <v>14</v>
      </c>
    </row>
    <row r="285" spans="1:7" ht="12.75">
      <c r="A285">
        <v>284</v>
      </c>
      <c r="B285" t="s">
        <v>257</v>
      </c>
      <c r="C285" t="s">
        <v>258</v>
      </c>
      <c r="F285" t="s">
        <v>268</v>
      </c>
      <c r="G285" t="s">
        <v>14</v>
      </c>
    </row>
    <row r="286" spans="1:7" ht="12.75">
      <c r="A286">
        <v>285</v>
      </c>
      <c r="B286" t="s">
        <v>330</v>
      </c>
      <c r="C286" t="s">
        <v>331</v>
      </c>
      <c r="F286" t="s">
        <v>341</v>
      </c>
      <c r="G286" t="s">
        <v>14</v>
      </c>
    </row>
    <row r="287" spans="1:7" ht="12.75">
      <c r="A287">
        <v>286</v>
      </c>
      <c r="B287" t="s">
        <v>36</v>
      </c>
      <c r="C287" t="s">
        <v>50</v>
      </c>
      <c r="F287" t="s">
        <v>60</v>
      </c>
      <c r="G287" t="s">
        <v>14</v>
      </c>
    </row>
    <row r="288" spans="1:7" ht="12.75">
      <c r="A288">
        <v>287</v>
      </c>
      <c r="B288" t="s">
        <v>121</v>
      </c>
      <c r="C288" t="s">
        <v>122</v>
      </c>
      <c r="F288" t="s">
        <v>132</v>
      </c>
      <c r="G288" t="s">
        <v>14</v>
      </c>
    </row>
    <row r="289" spans="1:7" ht="12.75">
      <c r="A289">
        <v>288</v>
      </c>
      <c r="B289" t="s">
        <v>195</v>
      </c>
      <c r="C289" t="s">
        <v>196</v>
      </c>
      <c r="F289" t="s">
        <v>206</v>
      </c>
      <c r="G289" t="s">
        <v>14</v>
      </c>
    </row>
    <row r="290" spans="1:7" ht="12.75">
      <c r="A290">
        <v>289</v>
      </c>
      <c r="B290" t="s">
        <v>269</v>
      </c>
      <c r="C290" t="s">
        <v>270</v>
      </c>
      <c r="E290" t="s">
        <v>234</v>
      </c>
      <c r="F290" t="s">
        <v>280</v>
      </c>
      <c r="G290" t="s">
        <v>14</v>
      </c>
    </row>
    <row r="291" spans="1:7" ht="12.75">
      <c r="A291">
        <v>290</v>
      </c>
      <c r="B291" t="s">
        <v>342</v>
      </c>
      <c r="C291" t="s">
        <v>343</v>
      </c>
      <c r="F291" t="s">
        <v>350</v>
      </c>
      <c r="G291" t="s">
        <v>8</v>
      </c>
    </row>
    <row r="292" spans="1:7" ht="12.75">
      <c r="A292">
        <v>291</v>
      </c>
      <c r="B292" t="s">
        <v>37</v>
      </c>
      <c r="C292" t="s">
        <v>61</v>
      </c>
      <c r="F292" t="s">
        <v>71</v>
      </c>
      <c r="G292" t="s">
        <v>14</v>
      </c>
    </row>
    <row r="293" spans="1:7" ht="12.75">
      <c r="A293">
        <v>292</v>
      </c>
      <c r="B293" t="s">
        <v>133</v>
      </c>
      <c r="C293" t="s">
        <v>134</v>
      </c>
      <c r="F293" t="s">
        <v>142</v>
      </c>
      <c r="G293" t="s">
        <v>8</v>
      </c>
    </row>
    <row r="294" spans="1:7" ht="12.75">
      <c r="A294">
        <v>293</v>
      </c>
      <c r="B294" t="s">
        <v>207</v>
      </c>
      <c r="C294" t="s">
        <v>209</v>
      </c>
      <c r="F294" t="s">
        <v>219</v>
      </c>
      <c r="G294" t="s">
        <v>14</v>
      </c>
    </row>
    <row r="295" spans="1:7" ht="12.75">
      <c r="A295">
        <v>294</v>
      </c>
      <c r="B295" t="s">
        <v>281</v>
      </c>
      <c r="C295" t="s">
        <v>282</v>
      </c>
      <c r="F295" t="s">
        <v>292</v>
      </c>
      <c r="G295" t="s">
        <v>14</v>
      </c>
    </row>
    <row r="296" spans="1:7" ht="12.75">
      <c r="A296">
        <v>295</v>
      </c>
      <c r="B296" t="s">
        <v>355</v>
      </c>
      <c r="C296" t="s">
        <v>356</v>
      </c>
      <c r="F296" t="s">
        <v>366</v>
      </c>
      <c r="G296" t="s">
        <v>14</v>
      </c>
    </row>
    <row r="297" spans="1:7" ht="12.75">
      <c r="A297">
        <v>296</v>
      </c>
      <c r="B297" t="s">
        <v>38</v>
      </c>
      <c r="C297" t="s">
        <v>72</v>
      </c>
      <c r="F297" t="s">
        <v>82</v>
      </c>
      <c r="G297" t="s">
        <v>14</v>
      </c>
    </row>
    <row r="298" spans="1:7" ht="12.75">
      <c r="A298">
        <v>297</v>
      </c>
      <c r="B298" t="s">
        <v>145</v>
      </c>
      <c r="C298" t="s">
        <v>146</v>
      </c>
      <c r="F298" t="s">
        <v>154</v>
      </c>
      <c r="G298" t="s">
        <v>8</v>
      </c>
    </row>
    <row r="299" spans="1:7" ht="12.75">
      <c r="A299">
        <v>298</v>
      </c>
      <c r="B299" t="s">
        <v>208</v>
      </c>
      <c r="C299" t="s">
        <v>220</v>
      </c>
      <c r="F299" t="s">
        <v>230</v>
      </c>
      <c r="G299" t="s">
        <v>14</v>
      </c>
    </row>
    <row r="300" spans="1:7" ht="12.75">
      <c r="A300">
        <v>299</v>
      </c>
      <c r="B300" t="s">
        <v>293</v>
      </c>
      <c r="C300" t="s">
        <v>294</v>
      </c>
      <c r="F300" t="s">
        <v>304</v>
      </c>
      <c r="G300" t="s">
        <v>14</v>
      </c>
    </row>
    <row r="301" spans="1:7" ht="12.75">
      <c r="A301">
        <v>300</v>
      </c>
      <c r="B301" t="s">
        <v>367</v>
      </c>
      <c r="C301" t="s">
        <v>368</v>
      </c>
      <c r="F301" t="s">
        <v>378</v>
      </c>
      <c r="G301" t="s">
        <v>14</v>
      </c>
    </row>
    <row r="302" spans="1:7" ht="12.75">
      <c r="A302">
        <v>301</v>
      </c>
      <c r="E302" t="s">
        <v>17</v>
      </c>
      <c r="F302" t="s">
        <v>379</v>
      </c>
      <c r="G302" t="s">
        <v>8</v>
      </c>
    </row>
    <row r="303" spans="1:7" ht="12.75">
      <c r="A303">
        <v>302</v>
      </c>
      <c r="D303" t="s">
        <v>85</v>
      </c>
      <c r="E303" t="s">
        <v>86</v>
      </c>
      <c r="F303" t="s">
        <v>380</v>
      </c>
      <c r="G303" t="s">
        <v>14</v>
      </c>
    </row>
    <row r="304" spans="1:7" ht="12.75">
      <c r="A304">
        <v>303</v>
      </c>
      <c r="D304" t="s">
        <v>159</v>
      </c>
      <c r="E304" t="s">
        <v>160</v>
      </c>
      <c r="F304" t="s">
        <v>381</v>
      </c>
      <c r="G304" t="s">
        <v>8</v>
      </c>
    </row>
    <row r="305" spans="1:7" ht="12.75">
      <c r="A305">
        <v>304</v>
      </c>
      <c r="E305" t="s">
        <v>234</v>
      </c>
      <c r="F305" t="s">
        <v>382</v>
      </c>
      <c r="G305" t="s">
        <v>8</v>
      </c>
    </row>
    <row r="306" spans="1:7" ht="12.75">
      <c r="A306">
        <v>305</v>
      </c>
      <c r="D306" t="s">
        <v>352</v>
      </c>
      <c r="E306" t="s">
        <v>307</v>
      </c>
      <c r="F306" t="s">
        <v>383</v>
      </c>
      <c r="G306" t="s">
        <v>14</v>
      </c>
    </row>
    <row r="307" spans="1:7" ht="12.75">
      <c r="A307">
        <v>306</v>
      </c>
      <c r="E307" t="s">
        <v>17</v>
      </c>
      <c r="F307" t="s">
        <v>384</v>
      </c>
      <c r="G307" t="s">
        <v>14</v>
      </c>
    </row>
    <row r="308" spans="1:7" ht="12.75">
      <c r="A308">
        <v>307</v>
      </c>
      <c r="D308" t="s">
        <v>85</v>
      </c>
      <c r="E308" t="s">
        <v>86</v>
      </c>
      <c r="F308" t="s">
        <v>385</v>
      </c>
      <c r="G308" t="s">
        <v>8</v>
      </c>
    </row>
    <row r="309" spans="1:7" ht="12.75">
      <c r="A309">
        <v>308</v>
      </c>
      <c r="E309" t="s">
        <v>160</v>
      </c>
      <c r="F309" t="s">
        <v>386</v>
      </c>
      <c r="G309" t="s">
        <v>14</v>
      </c>
    </row>
    <row r="310" spans="1:7" ht="12.75">
      <c r="A310">
        <v>309</v>
      </c>
      <c r="D310" t="s">
        <v>233</v>
      </c>
      <c r="E310" t="s">
        <v>234</v>
      </c>
      <c r="F310" t="s">
        <v>387</v>
      </c>
      <c r="G310" t="s">
        <v>8</v>
      </c>
    </row>
    <row r="311" spans="1:7" ht="12.75">
      <c r="A311">
        <v>310</v>
      </c>
      <c r="D311" t="s">
        <v>352</v>
      </c>
      <c r="E311" t="s">
        <v>307</v>
      </c>
      <c r="F311" t="s">
        <v>388</v>
      </c>
      <c r="G311" t="s">
        <v>8</v>
      </c>
    </row>
    <row r="312" spans="1:7" ht="12.75">
      <c r="A312">
        <v>311</v>
      </c>
      <c r="E312" t="s">
        <v>17</v>
      </c>
      <c r="F312" t="s">
        <v>389</v>
      </c>
      <c r="G312" t="s">
        <v>8</v>
      </c>
    </row>
    <row r="313" spans="1:7" ht="12.75">
      <c r="A313">
        <v>312</v>
      </c>
      <c r="D313" t="s">
        <v>85</v>
      </c>
      <c r="E313" t="s">
        <v>86</v>
      </c>
      <c r="F313" t="s">
        <v>390</v>
      </c>
      <c r="G313" t="s">
        <v>8</v>
      </c>
    </row>
    <row r="314" spans="1:7" ht="12.75">
      <c r="A314">
        <v>313</v>
      </c>
      <c r="D314" t="s">
        <v>159</v>
      </c>
      <c r="E314" t="s">
        <v>160</v>
      </c>
      <c r="F314" t="s">
        <v>391</v>
      </c>
      <c r="G314" t="s">
        <v>8</v>
      </c>
    </row>
    <row r="315" spans="1:7" ht="12.75">
      <c r="A315">
        <v>314</v>
      </c>
      <c r="D315" t="s">
        <v>233</v>
      </c>
      <c r="E315" t="s">
        <v>234</v>
      </c>
      <c r="F315" t="s">
        <v>392</v>
      </c>
      <c r="G315" t="s">
        <v>8</v>
      </c>
    </row>
    <row r="316" spans="1:7" ht="12.75">
      <c r="A316">
        <v>315</v>
      </c>
      <c r="E316" t="s">
        <v>307</v>
      </c>
      <c r="F316" t="s">
        <v>393</v>
      </c>
      <c r="G316" t="s">
        <v>14</v>
      </c>
    </row>
    <row r="317" spans="1:7" ht="12.75">
      <c r="A317">
        <v>316</v>
      </c>
      <c r="E317" t="s">
        <v>17</v>
      </c>
      <c r="F317" t="s">
        <v>394</v>
      </c>
      <c r="G317" t="s">
        <v>14</v>
      </c>
    </row>
    <row r="318" spans="1:7" ht="12.75">
      <c r="A318">
        <v>317</v>
      </c>
      <c r="D318" t="s">
        <v>85</v>
      </c>
      <c r="E318" t="s">
        <v>86</v>
      </c>
      <c r="F318" t="s">
        <v>395</v>
      </c>
      <c r="G318" t="s">
        <v>14</v>
      </c>
    </row>
    <row r="319" spans="1:7" ht="12.75">
      <c r="A319">
        <v>318</v>
      </c>
      <c r="E319" t="s">
        <v>160</v>
      </c>
      <c r="F319" t="s">
        <v>396</v>
      </c>
      <c r="G319" t="s">
        <v>8</v>
      </c>
    </row>
    <row r="320" spans="1:7" ht="12.75">
      <c r="A320">
        <v>319</v>
      </c>
      <c r="D320" t="s">
        <v>233</v>
      </c>
      <c r="E320" t="s">
        <v>234</v>
      </c>
      <c r="F320" t="s">
        <v>397</v>
      </c>
      <c r="G320" t="s">
        <v>14</v>
      </c>
    </row>
    <row r="321" spans="1:7" ht="12.75">
      <c r="A321">
        <v>320</v>
      </c>
      <c r="D321" t="s">
        <v>352</v>
      </c>
      <c r="E321" t="s">
        <v>307</v>
      </c>
      <c r="F321" t="s">
        <v>398</v>
      </c>
      <c r="G321" t="s">
        <v>8</v>
      </c>
    </row>
    <row r="322" spans="1:7" ht="12.75">
      <c r="A322">
        <v>321</v>
      </c>
      <c r="D322" t="s">
        <v>85</v>
      </c>
      <c r="E322" t="s">
        <v>86</v>
      </c>
      <c r="F322" t="s">
        <v>399</v>
      </c>
      <c r="G322" t="s">
        <v>8</v>
      </c>
    </row>
    <row r="323" spans="1:7" ht="12.75">
      <c r="A323">
        <v>322</v>
      </c>
      <c r="E323" t="s">
        <v>160</v>
      </c>
      <c r="F323" t="s">
        <v>400</v>
      </c>
      <c r="G323" t="s">
        <v>8</v>
      </c>
    </row>
    <row r="324" spans="1:7" ht="12.75">
      <c r="A324">
        <v>323</v>
      </c>
      <c r="E324" t="s">
        <v>234</v>
      </c>
      <c r="F324" t="s">
        <v>401</v>
      </c>
      <c r="G324" t="s">
        <v>14</v>
      </c>
    </row>
    <row r="325" spans="1:7" ht="12.75">
      <c r="A325">
        <v>324</v>
      </c>
      <c r="E325" t="s">
        <v>307</v>
      </c>
      <c r="F325" t="s">
        <v>402</v>
      </c>
      <c r="G325" t="s">
        <v>8</v>
      </c>
    </row>
    <row r="326" spans="1:7" ht="12.75">
      <c r="A326">
        <v>325</v>
      </c>
      <c r="E326" t="s">
        <v>86</v>
      </c>
      <c r="F326" t="s">
        <v>403</v>
      </c>
      <c r="G326" t="s">
        <v>8</v>
      </c>
    </row>
    <row r="327" spans="1:7" ht="12.75">
      <c r="A327">
        <v>326</v>
      </c>
      <c r="D327" t="s">
        <v>233</v>
      </c>
      <c r="E327" t="s">
        <v>234</v>
      </c>
      <c r="F327" t="s">
        <v>404</v>
      </c>
      <c r="G327" t="s">
        <v>8</v>
      </c>
    </row>
    <row r="328" spans="1:7" ht="12.75">
      <c r="A328">
        <v>327</v>
      </c>
      <c r="D328" t="s">
        <v>352</v>
      </c>
      <c r="E328" t="s">
        <v>307</v>
      </c>
      <c r="F328" t="s">
        <v>405</v>
      </c>
      <c r="G328" t="s">
        <v>14</v>
      </c>
    </row>
    <row r="329" spans="1:7" ht="12.75">
      <c r="A329">
        <v>328</v>
      </c>
      <c r="E329" t="s">
        <v>86</v>
      </c>
      <c r="F329" t="s">
        <v>406</v>
      </c>
      <c r="G329" t="s">
        <v>8</v>
      </c>
    </row>
    <row r="330" spans="1:7" ht="12.75">
      <c r="A330">
        <v>329</v>
      </c>
      <c r="E330" t="s">
        <v>234</v>
      </c>
      <c r="F330" t="s">
        <v>407</v>
      </c>
      <c r="G330" t="s">
        <v>8</v>
      </c>
    </row>
    <row r="331" spans="1:7" ht="12.75">
      <c r="A331">
        <v>330</v>
      </c>
      <c r="E331" t="s">
        <v>307</v>
      </c>
      <c r="F331" t="s">
        <v>408</v>
      </c>
      <c r="G331" t="s">
        <v>8</v>
      </c>
    </row>
    <row r="332" spans="1:7" ht="12.75">
      <c r="A332">
        <v>331</v>
      </c>
      <c r="E332" t="s">
        <v>86</v>
      </c>
      <c r="F332" t="s">
        <v>409</v>
      </c>
      <c r="G332" t="s">
        <v>14</v>
      </c>
    </row>
    <row r="333" spans="1:7" ht="12.75">
      <c r="A333">
        <v>332</v>
      </c>
      <c r="E333" t="s">
        <v>234</v>
      </c>
      <c r="F333" t="s">
        <v>410</v>
      </c>
      <c r="G333" t="s">
        <v>14</v>
      </c>
    </row>
    <row r="334" spans="1:7" ht="12.75">
      <c r="A334">
        <v>333</v>
      </c>
      <c r="E334" t="s">
        <v>307</v>
      </c>
      <c r="F334" t="s">
        <v>411</v>
      </c>
      <c r="G334" t="s">
        <v>8</v>
      </c>
    </row>
    <row r="335" spans="1:7" ht="12.75">
      <c r="A335">
        <v>334</v>
      </c>
      <c r="E335" t="s">
        <v>307</v>
      </c>
      <c r="F335" t="s">
        <v>412</v>
      </c>
      <c r="G335" t="s">
        <v>14</v>
      </c>
    </row>
    <row r="336" spans="1:7" ht="12.75">
      <c r="A336">
        <v>335</v>
      </c>
      <c r="E336" t="s">
        <v>307</v>
      </c>
      <c r="F336" t="s">
        <v>413</v>
      </c>
      <c r="G336" t="s">
        <v>14</v>
      </c>
    </row>
    <row r="337" spans="1:7" ht="12.75">
      <c r="A337">
        <v>336</v>
      </c>
      <c r="E337" t="s">
        <v>307</v>
      </c>
      <c r="F337" t="s">
        <v>414</v>
      </c>
      <c r="G337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B2" sqref="B2"/>
    </sheetView>
  </sheetViews>
  <sheetFormatPr defaultColWidth="9.140625" defaultRowHeight="12.75"/>
  <sheetData>
    <row r="1" spans="1:2" ht="13.5" thickBot="1">
      <c r="A1" t="s">
        <v>476</v>
      </c>
      <c r="B1" s="11" t="s">
        <v>477</v>
      </c>
    </row>
    <row r="2" spans="1:3" ht="12.75">
      <c r="A2" t="s">
        <v>4</v>
      </c>
      <c r="B2" s="4">
        <v>28.33333333333335</v>
      </c>
      <c r="C2" s="5">
        <v>7.365212009274892</v>
      </c>
    </row>
    <row r="3" spans="1:3" ht="12.75">
      <c r="A3" t="s">
        <v>23</v>
      </c>
      <c r="B3" s="6">
        <v>29.316417910447782</v>
      </c>
      <c r="C3" s="7">
        <v>9.240122275479605</v>
      </c>
    </row>
    <row r="4" spans="1:3" ht="12.75">
      <c r="A4" t="s">
        <v>35</v>
      </c>
      <c r="B4" s="6">
        <v>26.850746268656728</v>
      </c>
      <c r="C4" s="7">
        <v>9.498354436023595</v>
      </c>
    </row>
    <row r="5" spans="1:3" ht="12.75">
      <c r="A5" t="s">
        <v>36</v>
      </c>
      <c r="B5" s="6">
        <v>29.04079601990053</v>
      </c>
      <c r="C5" s="7">
        <v>7.512229561935607</v>
      </c>
    </row>
    <row r="6" spans="1:3" ht="12.75">
      <c r="A6" t="s">
        <v>37</v>
      </c>
      <c r="B6" s="6">
        <v>31.531343283582096</v>
      </c>
      <c r="C6" s="7">
        <v>6.094071860358254</v>
      </c>
    </row>
    <row r="7" spans="1:3" ht="12.75">
      <c r="A7" t="s">
        <v>38</v>
      </c>
      <c r="B7" s="6">
        <v>24.865671641791028</v>
      </c>
      <c r="C7" s="7">
        <v>6.736271687413981</v>
      </c>
    </row>
    <row r="8" spans="2:3" ht="12.75">
      <c r="B8" s="6"/>
      <c r="C8" s="7"/>
    </row>
    <row r="9" spans="1:3" ht="12.75">
      <c r="A9" t="s">
        <v>83</v>
      </c>
      <c r="B9" s="6">
        <v>35.15920398009947</v>
      </c>
      <c r="C9" s="7">
        <v>8.148431726704532</v>
      </c>
    </row>
    <row r="10" spans="1:3" ht="12.75">
      <c r="A10" t="s">
        <v>97</v>
      </c>
      <c r="B10" s="6">
        <v>32.77114427860699</v>
      </c>
      <c r="C10" s="7">
        <v>8.762206237670599</v>
      </c>
    </row>
    <row r="11" spans="1:3" ht="12.75">
      <c r="A11" t="s">
        <v>109</v>
      </c>
      <c r="B11" s="6">
        <v>34.946268656716484</v>
      </c>
      <c r="C11" s="7">
        <v>7.869901973922296</v>
      </c>
    </row>
    <row r="12" spans="1:3" ht="12.75">
      <c r="A12" t="s">
        <v>121</v>
      </c>
      <c r="B12" s="6">
        <v>30.049751243781134</v>
      </c>
      <c r="C12" s="7">
        <v>5.167465687480258</v>
      </c>
    </row>
    <row r="13" spans="1:3" ht="12.75">
      <c r="A13" t="s">
        <v>133</v>
      </c>
      <c r="B13" s="6">
        <v>37.50248756218903</v>
      </c>
      <c r="C13" s="7">
        <v>7.638837374584767</v>
      </c>
    </row>
    <row r="14" spans="1:3" ht="12.75">
      <c r="A14" t="s">
        <v>145</v>
      </c>
      <c r="B14" s="6">
        <v>37.6129353233831</v>
      </c>
      <c r="C14" s="7">
        <v>7.14675642032595</v>
      </c>
    </row>
    <row r="15" spans="2:3" ht="12.75">
      <c r="B15" s="6"/>
      <c r="C15" s="7"/>
    </row>
    <row r="16" spans="1:3" ht="12.75">
      <c r="A16" t="s">
        <v>157</v>
      </c>
      <c r="B16" s="6">
        <v>40.72736318407954</v>
      </c>
      <c r="C16" s="7">
        <v>6.448176609406209</v>
      </c>
    </row>
    <row r="17" spans="1:3" ht="12.75">
      <c r="A17" t="s">
        <v>171</v>
      </c>
      <c r="B17" s="6">
        <v>35.78805970149252</v>
      </c>
      <c r="C17" s="7">
        <v>7.596776465432878</v>
      </c>
    </row>
    <row r="18" spans="1:3" ht="12.75">
      <c r="A18" t="s">
        <v>183</v>
      </c>
      <c r="B18" s="6">
        <v>35.3432835820896</v>
      </c>
      <c r="C18" s="7">
        <v>7.082367362285133</v>
      </c>
    </row>
    <row r="19" spans="1:3" ht="12.75">
      <c r="A19" t="s">
        <v>195</v>
      </c>
      <c r="B19" s="6">
        <v>35.27761194029856</v>
      </c>
      <c r="C19" s="7">
        <v>6.1064222502104455</v>
      </c>
    </row>
    <row r="20" spans="1:3" ht="12.75">
      <c r="A20" t="s">
        <v>207</v>
      </c>
      <c r="B20" s="6">
        <v>38.52338308457715</v>
      </c>
      <c r="C20" s="7">
        <v>7.556342188416215</v>
      </c>
    </row>
    <row r="21" spans="1:3" ht="12.75">
      <c r="A21" t="s">
        <v>208</v>
      </c>
      <c r="B21" s="6">
        <v>28.625870646766177</v>
      </c>
      <c r="C21" s="7">
        <v>6.2670744748479725</v>
      </c>
    </row>
    <row r="22" spans="2:3" ht="12.75">
      <c r="B22" s="6"/>
      <c r="C22" s="7"/>
    </row>
    <row r="23" spans="1:3" ht="12.75">
      <c r="A23" t="s">
        <v>231</v>
      </c>
      <c r="B23" s="6">
        <v>32.28855721393039</v>
      </c>
      <c r="C23" s="7">
        <v>7.317522386195371</v>
      </c>
    </row>
    <row r="24" spans="1:3" ht="12.75">
      <c r="A24" t="s">
        <v>245</v>
      </c>
      <c r="B24" s="6">
        <v>33.6487562189055</v>
      </c>
      <c r="C24" s="7">
        <v>7.058873858109013</v>
      </c>
    </row>
    <row r="25" spans="1:3" ht="12.75">
      <c r="A25" t="s">
        <v>257</v>
      </c>
      <c r="B25" s="6">
        <v>36.99900497512427</v>
      </c>
      <c r="C25" s="7">
        <v>6.795753815823083</v>
      </c>
    </row>
    <row r="26" spans="1:3" ht="12.75">
      <c r="A26" t="s">
        <v>269</v>
      </c>
      <c r="B26" s="6">
        <v>30.104477611940315</v>
      </c>
      <c r="C26" s="7">
        <v>7.037324357615548</v>
      </c>
    </row>
    <row r="27" spans="1:3" ht="12.75">
      <c r="A27" t="s">
        <v>281</v>
      </c>
      <c r="B27" s="6">
        <v>29.23184079601988</v>
      </c>
      <c r="C27" s="7">
        <v>6.688351434760869</v>
      </c>
    </row>
    <row r="28" spans="1:3" ht="12.75">
      <c r="A28" t="s">
        <v>293</v>
      </c>
      <c r="B28" s="6">
        <v>32.47860696517408</v>
      </c>
      <c r="C28" s="7">
        <v>7.105549571349681</v>
      </c>
    </row>
    <row r="29" spans="2:3" ht="12.75">
      <c r="B29" s="6"/>
      <c r="C29" s="7"/>
    </row>
    <row r="30" spans="1:3" ht="12.75">
      <c r="A30" t="s">
        <v>305</v>
      </c>
      <c r="B30" s="6">
        <v>37.59104477611935</v>
      </c>
      <c r="C30" s="7">
        <v>6.137933081496846</v>
      </c>
    </row>
    <row r="31" spans="1:3" ht="12.75">
      <c r="A31" t="s">
        <v>318</v>
      </c>
      <c r="B31" s="6">
        <v>29.54825870646765</v>
      </c>
      <c r="C31" s="7">
        <v>7.710712619229877</v>
      </c>
    </row>
    <row r="32" spans="1:3" ht="12.75">
      <c r="A32" t="s">
        <v>330</v>
      </c>
      <c r="B32" s="6">
        <v>36.78308457711442</v>
      </c>
      <c r="C32" s="7">
        <v>6.71107727604078</v>
      </c>
    </row>
    <row r="33" spans="1:3" ht="12.75">
      <c r="A33" t="s">
        <v>342</v>
      </c>
      <c r="B33" s="6">
        <v>34.697512437810936</v>
      </c>
      <c r="C33" s="7">
        <v>7.368775229815628</v>
      </c>
    </row>
    <row r="34" spans="1:3" ht="12.75">
      <c r="A34" t="s">
        <v>355</v>
      </c>
      <c r="B34" s="6">
        <v>28.863681592039825</v>
      </c>
      <c r="C34" s="7">
        <v>7.849704005008373</v>
      </c>
    </row>
    <row r="35" spans="1:3" ht="12.75">
      <c r="A35" t="s">
        <v>367</v>
      </c>
      <c r="B35" s="6">
        <v>29.044776119403007</v>
      </c>
      <c r="C35" s="7">
        <v>7.45991846741404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169.93830845771163</v>
      </c>
      <c r="C38" s="7">
        <v>34.46558672720628</v>
      </c>
    </row>
    <row r="39" spans="1:3" ht="12.75">
      <c r="A39" t="s">
        <v>469</v>
      </c>
      <c r="B39" s="6">
        <v>208.04179104477603</v>
      </c>
      <c r="C39" s="7">
        <v>33.24525914702887</v>
      </c>
    </row>
    <row r="40" spans="1:3" ht="12.75">
      <c r="A40" t="s">
        <v>470</v>
      </c>
      <c r="B40" s="6">
        <v>214.2855721393034</v>
      </c>
      <c r="C40" s="7">
        <v>26.779032366723563</v>
      </c>
    </row>
    <row r="41" spans="1:3" ht="12.75">
      <c r="A41" t="s">
        <v>471</v>
      </c>
      <c r="B41" s="6">
        <v>194.7512437810945</v>
      </c>
      <c r="C41" s="7">
        <v>29.85909490842403</v>
      </c>
    </row>
    <row r="42" spans="1:3" ht="13.5" thickBot="1">
      <c r="A42" t="s">
        <v>472</v>
      </c>
      <c r="B42" s="8">
        <v>196.5283582089552</v>
      </c>
      <c r="C42" s="9">
        <v>33.218047610340875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2" sqref="B2"/>
    </sheetView>
  </sheetViews>
  <sheetFormatPr defaultColWidth="9.140625" defaultRowHeight="12.75"/>
  <sheetData>
    <row r="1" spans="1:2" ht="13.5" thickBot="1">
      <c r="A1" t="s">
        <v>476</v>
      </c>
      <c r="B1" s="11" t="s">
        <v>478</v>
      </c>
    </row>
    <row r="2" spans="1:3" ht="12.75">
      <c r="A2" t="s">
        <v>4</v>
      </c>
      <c r="B2" s="4">
        <v>28.249545178896316</v>
      </c>
      <c r="C2" s="5">
        <v>7.763794250104274</v>
      </c>
    </row>
    <row r="3" spans="1:3" ht="12.75">
      <c r="A3" t="s">
        <v>23</v>
      </c>
      <c r="B3" s="6">
        <v>27.6306852637963</v>
      </c>
      <c r="C3" s="7">
        <v>9.439688904593226</v>
      </c>
    </row>
    <row r="4" spans="1:3" ht="12.75">
      <c r="A4" t="s">
        <v>35</v>
      </c>
      <c r="B4" s="6">
        <v>27.384778653729562</v>
      </c>
      <c r="C4" s="7">
        <v>9.699186760033585</v>
      </c>
    </row>
    <row r="5" spans="1:3" ht="12.75">
      <c r="A5" t="s">
        <v>36</v>
      </c>
      <c r="B5" s="6">
        <v>29.043359611886004</v>
      </c>
      <c r="C5" s="7">
        <v>7.604829005072419</v>
      </c>
    </row>
    <row r="6" spans="1:3" ht="12.75">
      <c r="A6" t="s">
        <v>37</v>
      </c>
      <c r="B6" s="6">
        <v>32.00818677986656</v>
      </c>
      <c r="C6" s="7">
        <v>6.831539796368549</v>
      </c>
    </row>
    <row r="7" spans="1:3" ht="12.75">
      <c r="A7" t="s">
        <v>38</v>
      </c>
      <c r="B7" s="6">
        <v>24.319587628866007</v>
      </c>
      <c r="C7" s="7">
        <v>7.143470044903333</v>
      </c>
    </row>
    <row r="8" spans="2:3" ht="12.75">
      <c r="B8" s="6"/>
      <c r="C8" s="7"/>
    </row>
    <row r="9" spans="1:3" ht="12.75">
      <c r="A9" t="s">
        <v>83</v>
      </c>
      <c r="B9" s="6">
        <v>34.201334141904205</v>
      </c>
      <c r="C9" s="7">
        <v>7.993558107957206</v>
      </c>
    </row>
    <row r="10" spans="1:3" ht="12.75">
      <c r="A10" t="s">
        <v>97</v>
      </c>
      <c r="B10" s="6">
        <v>30.56882959369315</v>
      </c>
      <c r="C10" s="7">
        <v>8.655697702921758</v>
      </c>
    </row>
    <row r="11" spans="1:3" ht="12.75">
      <c r="A11" t="s">
        <v>109</v>
      </c>
      <c r="B11" s="6">
        <v>34.438144329896936</v>
      </c>
      <c r="C11" s="7">
        <v>7.725733118099629</v>
      </c>
    </row>
    <row r="12" spans="1:3" ht="12.75">
      <c r="A12" t="s">
        <v>121</v>
      </c>
      <c r="B12" s="6">
        <v>29.832322619769588</v>
      </c>
      <c r="C12" s="7">
        <v>5.530961037615036</v>
      </c>
    </row>
    <row r="13" spans="1:3" ht="12.75">
      <c r="A13" t="s">
        <v>133</v>
      </c>
      <c r="B13" s="6">
        <v>35.517586416009756</v>
      </c>
      <c r="C13" s="7">
        <v>7.557473246847712</v>
      </c>
    </row>
    <row r="14" spans="1:3" ht="12.75">
      <c r="A14" t="s">
        <v>145</v>
      </c>
      <c r="B14" s="6">
        <v>37.414796846573644</v>
      </c>
      <c r="C14" s="7">
        <v>7.020282542332953</v>
      </c>
    </row>
    <row r="15" spans="2:3" ht="12.75">
      <c r="B15" s="6"/>
      <c r="C15" s="7"/>
    </row>
    <row r="16" spans="1:3" ht="12.75">
      <c r="A16" t="s">
        <v>157</v>
      </c>
      <c r="B16" s="6">
        <v>41.105821710127444</v>
      </c>
      <c r="C16" s="7">
        <v>6.290945783780314</v>
      </c>
    </row>
    <row r="17" spans="1:3" ht="12.75">
      <c r="A17" t="s">
        <v>171</v>
      </c>
      <c r="B17" s="6">
        <v>38.24196482716788</v>
      </c>
      <c r="C17" s="7">
        <v>7.001427820668558</v>
      </c>
    </row>
    <row r="18" spans="1:3" ht="12.75">
      <c r="A18" t="s">
        <v>183</v>
      </c>
      <c r="B18" s="6">
        <v>36.44360218314111</v>
      </c>
      <c r="C18" s="7">
        <v>6.8497902840463105</v>
      </c>
    </row>
    <row r="19" spans="1:3" ht="12.75">
      <c r="A19" t="s">
        <v>195</v>
      </c>
      <c r="B19" s="6">
        <v>35.33778047301406</v>
      </c>
      <c r="C19" s="7">
        <v>6.459639106281232</v>
      </c>
    </row>
    <row r="20" spans="1:3" ht="12.75">
      <c r="A20" t="s">
        <v>207</v>
      </c>
      <c r="B20" s="6">
        <v>40.075197089145014</v>
      </c>
      <c r="C20" s="7">
        <v>6.775156474938467</v>
      </c>
    </row>
    <row r="21" spans="1:3" ht="12.75">
      <c r="A21" t="s">
        <v>208</v>
      </c>
      <c r="B21" s="6">
        <v>29.467859308671937</v>
      </c>
      <c r="C21" s="7">
        <v>7.2435237322079375</v>
      </c>
    </row>
    <row r="22" spans="2:3" ht="12.75">
      <c r="B22" s="6"/>
      <c r="C22" s="7"/>
    </row>
    <row r="23" spans="1:3" ht="12.75">
      <c r="A23" t="s">
        <v>231</v>
      </c>
      <c r="B23" s="6">
        <v>32.32716798059426</v>
      </c>
      <c r="C23" s="7">
        <v>7.769268721844345</v>
      </c>
    </row>
    <row r="24" spans="1:3" ht="12.75">
      <c r="A24" t="s">
        <v>245</v>
      </c>
      <c r="B24" s="6">
        <v>34.6161309884778</v>
      </c>
      <c r="C24" s="7">
        <v>6.629270802386333</v>
      </c>
    </row>
    <row r="25" spans="1:3" ht="12.75">
      <c r="A25" t="s">
        <v>257</v>
      </c>
      <c r="B25" s="6">
        <v>37.96058217101266</v>
      </c>
      <c r="C25" s="7">
        <v>6.46436009011357</v>
      </c>
    </row>
    <row r="26" spans="1:3" ht="12.75">
      <c r="A26" t="s">
        <v>269</v>
      </c>
      <c r="B26" s="6">
        <v>32.20921770770176</v>
      </c>
      <c r="C26" s="7">
        <v>6.901394842194993</v>
      </c>
    </row>
    <row r="27" spans="1:3" ht="12.75">
      <c r="A27" t="s">
        <v>281</v>
      </c>
      <c r="B27" s="6">
        <v>29.04639175257739</v>
      </c>
      <c r="C27" s="7">
        <v>6.977191100375157</v>
      </c>
    </row>
    <row r="28" spans="1:3" ht="12.75">
      <c r="A28" t="s">
        <v>293</v>
      </c>
      <c r="B28" s="6">
        <v>32.96270466949653</v>
      </c>
      <c r="C28" s="7">
        <v>6.7870331835152005</v>
      </c>
    </row>
    <row r="29" spans="2:3" ht="12.75">
      <c r="B29" s="6"/>
      <c r="C29" s="7"/>
    </row>
    <row r="30" spans="1:3" ht="12.75">
      <c r="A30" t="s">
        <v>305</v>
      </c>
      <c r="B30" s="6">
        <v>38.39993935718609</v>
      </c>
      <c r="C30" s="7">
        <v>5.859011811552147</v>
      </c>
    </row>
    <row r="31" spans="1:3" ht="12.75">
      <c r="A31" t="s">
        <v>318</v>
      </c>
      <c r="B31" s="6">
        <v>31.301394784717985</v>
      </c>
      <c r="C31" s="7">
        <v>7.702624599154241</v>
      </c>
    </row>
    <row r="32" spans="1:3" ht="12.75">
      <c r="A32" t="s">
        <v>330</v>
      </c>
      <c r="B32" s="6">
        <v>38.055791388720436</v>
      </c>
      <c r="C32" s="7">
        <v>6.165243859120666</v>
      </c>
    </row>
    <row r="33" spans="1:3" ht="12.75">
      <c r="A33" t="s">
        <v>342</v>
      </c>
      <c r="B33" s="6">
        <v>36.15736810187997</v>
      </c>
      <c r="C33" s="7">
        <v>7.057099024022357</v>
      </c>
    </row>
    <row r="34" spans="1:3" ht="12.75">
      <c r="A34" t="s">
        <v>355</v>
      </c>
      <c r="B34" s="6">
        <v>29.266221952698565</v>
      </c>
      <c r="C34" s="7">
        <v>7.863258435264245</v>
      </c>
    </row>
    <row r="35" spans="1:3" ht="12.75">
      <c r="A35" t="s">
        <v>367</v>
      </c>
      <c r="B35" s="6">
        <v>30.5688295936931</v>
      </c>
      <c r="C35" s="7">
        <v>7.251721594559184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168.63614311704055</v>
      </c>
      <c r="C38" s="7">
        <v>36.84811875181151</v>
      </c>
    </row>
    <row r="39" spans="1:3" ht="12.75">
      <c r="A39" t="s">
        <v>469</v>
      </c>
      <c r="B39" s="6">
        <v>201.9730139478471</v>
      </c>
      <c r="C39" s="7">
        <v>33.348749535996234</v>
      </c>
    </row>
    <row r="40" spans="1:3" ht="12.75">
      <c r="A40" t="s">
        <v>470</v>
      </c>
      <c r="B40" s="6">
        <v>220.67222559126776</v>
      </c>
      <c r="C40" s="7">
        <v>26.59383827338689</v>
      </c>
    </row>
    <row r="41" spans="1:3" ht="12.75">
      <c r="A41" t="s">
        <v>471</v>
      </c>
      <c r="B41" s="6">
        <v>199.1221952698604</v>
      </c>
      <c r="C41" s="7">
        <v>29.015133926220635</v>
      </c>
    </row>
    <row r="42" spans="1:3" ht="13.5" thickBot="1">
      <c r="A42" t="s">
        <v>472</v>
      </c>
      <c r="B42" s="8">
        <v>203.74954517889608</v>
      </c>
      <c r="C42" s="9">
        <v>30.97526640727153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F19" sqref="F19"/>
    </sheetView>
  </sheetViews>
  <sheetFormatPr defaultColWidth="9.140625" defaultRowHeight="12.75"/>
  <sheetData>
    <row r="1" spans="1:2" ht="13.5" thickBot="1">
      <c r="A1" t="s">
        <v>476</v>
      </c>
      <c r="B1" s="11" t="s">
        <v>479</v>
      </c>
    </row>
    <row r="2" spans="1:3" ht="12.75">
      <c r="A2" t="s">
        <v>4</v>
      </c>
      <c r="B2" s="4">
        <v>27.622385747482596</v>
      </c>
      <c r="C2" s="5">
        <v>7.929191333602695</v>
      </c>
    </row>
    <row r="3" spans="1:3" ht="12.75">
      <c r="A3" t="s">
        <v>23</v>
      </c>
      <c r="B3" s="6">
        <v>27.764910921766113</v>
      </c>
      <c r="C3" s="7">
        <v>9.234814040575522</v>
      </c>
    </row>
    <row r="4" spans="1:3" ht="12.75">
      <c r="A4" t="s">
        <v>35</v>
      </c>
      <c r="B4" s="6">
        <v>26.216498838109995</v>
      </c>
      <c r="C4" s="7">
        <v>9.592228086058906</v>
      </c>
    </row>
    <row r="5" spans="1:3" ht="12.75">
      <c r="A5" t="s">
        <v>36</v>
      </c>
      <c r="B5" s="6">
        <v>27.685515104570094</v>
      </c>
      <c r="C5" s="7">
        <v>7.7388266248826385</v>
      </c>
    </row>
    <row r="6" spans="1:3" ht="12.75">
      <c r="A6" t="s">
        <v>37</v>
      </c>
      <c r="B6" s="6">
        <v>32.15027110766843</v>
      </c>
      <c r="C6" s="7">
        <v>7.016714831350654</v>
      </c>
    </row>
    <row r="7" spans="1:3" ht="12.75">
      <c r="A7" t="s">
        <v>38</v>
      </c>
      <c r="B7" s="6">
        <v>22.825716498838112</v>
      </c>
      <c r="C7" s="7">
        <v>7.378502456355305</v>
      </c>
    </row>
    <row r="8" spans="2:3" ht="12.75">
      <c r="B8" s="6"/>
      <c r="C8" s="7"/>
    </row>
    <row r="9" spans="1:3" ht="12.75">
      <c r="A9" t="s">
        <v>83</v>
      </c>
      <c r="B9" s="6">
        <v>33.91866769945774</v>
      </c>
      <c r="C9" s="7">
        <v>8.310445857556015</v>
      </c>
    </row>
    <row r="10" spans="1:3" ht="12.75">
      <c r="A10" t="s">
        <v>97</v>
      </c>
      <c r="B10" s="6">
        <v>28.872192099147966</v>
      </c>
      <c r="C10" s="7">
        <v>8.550278025725813</v>
      </c>
    </row>
    <row r="11" spans="1:3" ht="12.75">
      <c r="A11" t="s">
        <v>109</v>
      </c>
      <c r="B11" s="6">
        <v>35.01781564678551</v>
      </c>
      <c r="C11" s="7">
        <v>7.633029952350914</v>
      </c>
    </row>
    <row r="12" spans="1:3" ht="12.75">
      <c r="A12" t="s">
        <v>121</v>
      </c>
      <c r="B12" s="6">
        <v>31.102633617350875</v>
      </c>
      <c r="C12" s="7">
        <v>5.921735523017954</v>
      </c>
    </row>
    <row r="13" spans="1:3" ht="12.75">
      <c r="A13" t="s">
        <v>133</v>
      </c>
      <c r="B13" s="6">
        <v>33.09178931061194</v>
      </c>
      <c r="C13" s="7">
        <v>7.595631963553745</v>
      </c>
    </row>
    <row r="14" spans="1:3" ht="12.75">
      <c r="A14" t="s">
        <v>145</v>
      </c>
      <c r="B14" s="6">
        <v>36.91402013942689</v>
      </c>
      <c r="C14" s="7">
        <v>6.963315411159098</v>
      </c>
    </row>
    <row r="15" spans="2:3" ht="12.75">
      <c r="B15" s="6"/>
      <c r="C15" s="7"/>
    </row>
    <row r="16" spans="1:3" ht="12.75">
      <c r="A16" t="s">
        <v>157</v>
      </c>
      <c r="B16" s="6">
        <v>39.70255615801714</v>
      </c>
      <c r="C16" s="7">
        <v>6.548231425666808</v>
      </c>
    </row>
    <row r="17" spans="1:3" ht="12.75">
      <c r="A17" t="s">
        <v>171</v>
      </c>
      <c r="B17" s="6">
        <v>38.07281177381888</v>
      </c>
      <c r="C17" s="7">
        <v>6.9319018756421045</v>
      </c>
    </row>
    <row r="18" spans="1:3" ht="12.75">
      <c r="A18" t="s">
        <v>183</v>
      </c>
      <c r="B18" s="6">
        <v>35.95739736638268</v>
      </c>
      <c r="C18" s="7">
        <v>6.634339234233825</v>
      </c>
    </row>
    <row r="19" spans="1:3" ht="12.75">
      <c r="A19" t="s">
        <v>195</v>
      </c>
      <c r="B19" s="6">
        <v>36.13051897753672</v>
      </c>
      <c r="C19" s="7">
        <v>6.698609821385276</v>
      </c>
    </row>
    <row r="20" spans="1:3" ht="12.75">
      <c r="A20" t="s">
        <v>207</v>
      </c>
      <c r="B20" s="6">
        <v>40.89852827265681</v>
      </c>
      <c r="C20" s="7">
        <v>6.638954185140073</v>
      </c>
    </row>
    <row r="21" spans="1:3" ht="12.75">
      <c r="A21" t="s">
        <v>208</v>
      </c>
      <c r="B21" s="6">
        <v>28.373353989155692</v>
      </c>
      <c r="C21" s="7">
        <v>7.919883773799302</v>
      </c>
    </row>
    <row r="22" spans="2:3" ht="12.75">
      <c r="B22" s="6"/>
      <c r="C22" s="7"/>
    </row>
    <row r="23" spans="1:3" ht="12.75">
      <c r="A23" t="s">
        <v>231</v>
      </c>
      <c r="B23" s="6">
        <v>40.05848179705649</v>
      </c>
      <c r="C23" s="7">
        <v>5.666782607917393</v>
      </c>
    </row>
    <row r="24" spans="1:3" ht="12.75">
      <c r="A24" t="s">
        <v>245</v>
      </c>
      <c r="B24" s="6">
        <v>33.29899302865987</v>
      </c>
      <c r="C24" s="7">
        <v>8.030771345787418</v>
      </c>
    </row>
    <row r="25" spans="1:3" ht="12.75">
      <c r="A25" t="s">
        <v>257</v>
      </c>
      <c r="B25" s="6">
        <v>39.35437645236249</v>
      </c>
      <c r="C25" s="7">
        <v>5.83469646962989</v>
      </c>
    </row>
    <row r="26" spans="1:3" ht="12.75">
      <c r="A26" t="s">
        <v>269</v>
      </c>
      <c r="B26" s="6">
        <v>38.556545313710195</v>
      </c>
      <c r="C26" s="7">
        <v>6.663705914474778</v>
      </c>
    </row>
    <row r="27" spans="1:3" ht="12.75">
      <c r="A27" t="s">
        <v>281</v>
      </c>
      <c r="B27" s="6">
        <v>32.184740511231645</v>
      </c>
      <c r="C27" s="7">
        <v>8.231324271015433</v>
      </c>
    </row>
    <row r="28" spans="1:3" ht="12.75">
      <c r="A28" t="s">
        <v>293</v>
      </c>
      <c r="B28" s="6">
        <v>32.56158017041044</v>
      </c>
      <c r="C28" s="7">
        <v>7.176571636543322</v>
      </c>
    </row>
    <row r="29" spans="2:3" ht="12.75">
      <c r="B29" s="6"/>
      <c r="C29" s="7"/>
    </row>
    <row r="30" spans="1:3" ht="12.75">
      <c r="A30" t="s">
        <v>305</v>
      </c>
      <c r="B30" s="6">
        <v>40.05848179705649</v>
      </c>
      <c r="C30" s="7">
        <v>5.859011811552147</v>
      </c>
    </row>
    <row r="31" spans="1:3" ht="12.75">
      <c r="A31" t="s">
        <v>318</v>
      </c>
      <c r="B31" s="6">
        <v>33.29899302865987</v>
      </c>
      <c r="C31" s="7">
        <v>7.702624599154241</v>
      </c>
    </row>
    <row r="32" spans="1:3" ht="12.75">
      <c r="A32" t="s">
        <v>330</v>
      </c>
      <c r="B32" s="6">
        <v>39.35437645236249</v>
      </c>
      <c r="C32" s="7">
        <v>6.165243859120666</v>
      </c>
    </row>
    <row r="33" spans="1:3" ht="12.75">
      <c r="A33" t="s">
        <v>342</v>
      </c>
      <c r="B33" s="6">
        <v>38.556545313710195</v>
      </c>
      <c r="C33" s="7">
        <v>7.057099024022357</v>
      </c>
    </row>
    <row r="34" spans="1:3" ht="12.75">
      <c r="A34" t="s">
        <v>355</v>
      </c>
      <c r="B34" s="6">
        <v>32.184740511231645</v>
      </c>
      <c r="C34" s="7">
        <v>7.863258435264245</v>
      </c>
    </row>
    <row r="35" spans="1:3" ht="12.75">
      <c r="A35" t="s">
        <v>367</v>
      </c>
      <c r="B35" s="6">
        <v>32.56158017041044</v>
      </c>
      <c r="C35" s="7">
        <v>7.251721594559184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164.26529821843548</v>
      </c>
      <c r="C38" s="7">
        <v>38.26451742249303</v>
      </c>
    </row>
    <row r="39" spans="1:3" ht="12.75">
      <c r="A39" t="s">
        <v>469</v>
      </c>
      <c r="B39" s="6">
        <v>198.91711851278103</v>
      </c>
      <c r="C39" s="7">
        <v>33.93477952306815</v>
      </c>
    </row>
    <row r="40" spans="1:3" ht="12.75">
      <c r="A40" t="s">
        <v>470</v>
      </c>
      <c r="B40" s="6">
        <v>219.1351665375676</v>
      </c>
      <c r="C40" s="7">
        <v>26.91505016112107</v>
      </c>
    </row>
    <row r="41" spans="1:3" ht="12.75">
      <c r="A41" t="s">
        <v>471</v>
      </c>
      <c r="B41" s="6">
        <v>201.57397366382645</v>
      </c>
      <c r="C41" s="7">
        <v>27.89082726032846</v>
      </c>
    </row>
    <row r="42" spans="1:3" ht="13.5" thickBot="1">
      <c r="A42" t="s">
        <v>472</v>
      </c>
      <c r="B42" s="8">
        <v>216.0147172734316</v>
      </c>
      <c r="C42" s="9">
        <v>30.620962302480866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C2" sqref="C2"/>
    </sheetView>
  </sheetViews>
  <sheetFormatPr defaultColWidth="9.140625" defaultRowHeight="12.75"/>
  <sheetData>
    <row r="1" spans="1:2" ht="13.5" thickBot="1">
      <c r="A1" t="s">
        <v>476</v>
      </c>
      <c r="B1" s="11" t="s">
        <v>480</v>
      </c>
    </row>
    <row r="2" spans="1:3" ht="12.75">
      <c r="A2" t="s">
        <v>4</v>
      </c>
      <c r="B2" s="4">
        <v>26.824210526315767</v>
      </c>
      <c r="C2" s="5">
        <v>7.826466348796621</v>
      </c>
    </row>
    <row r="3" spans="1:3" ht="12.75">
      <c r="A3" t="s">
        <v>23</v>
      </c>
      <c r="B3" s="6">
        <v>27.325263157894764</v>
      </c>
      <c r="C3" s="7">
        <v>8.94595019866635</v>
      </c>
    </row>
    <row r="4" spans="1:3" ht="12.75">
      <c r="A4" t="s">
        <v>35</v>
      </c>
      <c r="B4" s="6">
        <v>24.87157894736841</v>
      </c>
      <c r="C4" s="7">
        <v>9.216534177560003</v>
      </c>
    </row>
    <row r="5" spans="1:3" ht="12.75">
      <c r="A5" t="s">
        <v>36</v>
      </c>
      <c r="B5" s="6">
        <v>26.936842105263164</v>
      </c>
      <c r="C5" s="7">
        <v>7.360662862319179</v>
      </c>
    </row>
    <row r="6" spans="1:3" ht="12.75">
      <c r="A6" t="s">
        <v>37</v>
      </c>
      <c r="B6" s="6">
        <v>30.776842105263178</v>
      </c>
      <c r="C6" s="7">
        <v>6.817250984570993</v>
      </c>
    </row>
    <row r="7" spans="1:3" ht="12.75">
      <c r="A7" t="s">
        <v>38</v>
      </c>
      <c r="B7" s="6">
        <v>22.244210526315765</v>
      </c>
      <c r="C7" s="7">
        <v>7.219525039027219</v>
      </c>
    </row>
    <row r="8" spans="2:3" ht="12.75">
      <c r="B8" s="6"/>
      <c r="C8" s="7"/>
    </row>
    <row r="9" spans="1:3" ht="12.75">
      <c r="A9" t="s">
        <v>83</v>
      </c>
      <c r="B9" s="6">
        <v>34.043157894736886</v>
      </c>
      <c r="C9" s="7">
        <v>8.17441783752331</v>
      </c>
    </row>
    <row r="10" spans="1:3" ht="12.75">
      <c r="A10" t="s">
        <v>97</v>
      </c>
      <c r="B10" s="6">
        <v>26.9915789473684</v>
      </c>
      <c r="C10" s="7">
        <v>7.861547762757055</v>
      </c>
    </row>
    <row r="11" spans="1:3" ht="12.75">
      <c r="A11" t="s">
        <v>109</v>
      </c>
      <c r="B11" s="6">
        <v>35.01157894736847</v>
      </c>
      <c r="C11" s="7">
        <v>7.419740751919111</v>
      </c>
    </row>
    <row r="12" spans="1:3" ht="12.75">
      <c r="A12" t="s">
        <v>121</v>
      </c>
      <c r="B12" s="6">
        <v>30.9884210526316</v>
      </c>
      <c r="C12" s="7">
        <v>5.852135923741537</v>
      </c>
    </row>
    <row r="13" spans="1:3" ht="12.75">
      <c r="A13" t="s">
        <v>133</v>
      </c>
      <c r="B13" s="6">
        <v>28.94526315789472</v>
      </c>
      <c r="C13" s="7">
        <v>7.2031454378156985</v>
      </c>
    </row>
    <row r="14" spans="1:3" ht="12.75">
      <c r="A14" t="s">
        <v>145</v>
      </c>
      <c r="B14" s="6">
        <v>36.13789473684204</v>
      </c>
      <c r="C14" s="7">
        <v>7.016234057325906</v>
      </c>
    </row>
    <row r="15" spans="2:3" ht="12.75">
      <c r="B15" s="6"/>
      <c r="C15" s="7"/>
    </row>
    <row r="16" spans="1:3" ht="12.75">
      <c r="A16" t="s">
        <v>157</v>
      </c>
      <c r="B16" s="6">
        <v>38.095789473684206</v>
      </c>
      <c r="C16" s="7">
        <v>6.893765846224081</v>
      </c>
    </row>
    <row r="17" spans="1:3" ht="12.75">
      <c r="A17" t="s">
        <v>171</v>
      </c>
      <c r="B17" s="6">
        <v>38.23157894736837</v>
      </c>
      <c r="C17" s="7">
        <v>7.163236889203959</v>
      </c>
    </row>
    <row r="18" spans="1:3" ht="12.75">
      <c r="A18" t="s">
        <v>183</v>
      </c>
      <c r="B18" s="6">
        <v>35.85263157894734</v>
      </c>
      <c r="C18" s="7">
        <v>6.546853781577674</v>
      </c>
    </row>
    <row r="19" spans="1:3" ht="12.75">
      <c r="A19" t="s">
        <v>195</v>
      </c>
      <c r="B19" s="6">
        <v>35.357894736842056</v>
      </c>
      <c r="C19" s="7">
        <v>6.925184699995772</v>
      </c>
    </row>
    <row r="20" spans="1:3" ht="12.75">
      <c r="A20" t="s">
        <v>207</v>
      </c>
      <c r="B20" s="6">
        <v>39.71368421052629</v>
      </c>
      <c r="C20" s="7">
        <v>6.999933923010662</v>
      </c>
    </row>
    <row r="21" spans="1:3" ht="12.75">
      <c r="A21" t="s">
        <v>208</v>
      </c>
      <c r="B21" s="6">
        <v>27.672631578947367</v>
      </c>
      <c r="C21" s="7">
        <v>8.039364979525939</v>
      </c>
    </row>
    <row r="22" spans="2:3" ht="12.75">
      <c r="B22" s="6"/>
      <c r="C22" s="7"/>
    </row>
    <row r="23" spans="1:3" ht="12.75">
      <c r="A23" t="s">
        <v>231</v>
      </c>
      <c r="B23" s="6">
        <v>34.28210526315792</v>
      </c>
      <c r="C23" s="7">
        <v>7.589049553041419</v>
      </c>
    </row>
    <row r="24" spans="1:3" ht="12.75">
      <c r="A24" t="s">
        <v>245</v>
      </c>
      <c r="B24" s="6">
        <v>37.27368421052637</v>
      </c>
      <c r="C24" s="7">
        <v>6.202827638388182</v>
      </c>
    </row>
    <row r="25" spans="1:3" ht="12.75">
      <c r="A25" t="s">
        <v>257</v>
      </c>
      <c r="B25" s="6">
        <v>38.57789473684214</v>
      </c>
      <c r="C25" s="7">
        <v>6.49290248714389</v>
      </c>
    </row>
    <row r="26" spans="1:3" ht="12.75">
      <c r="A26" t="s">
        <v>269</v>
      </c>
      <c r="B26" s="6">
        <v>34.97157894736834</v>
      </c>
      <c r="C26" s="7">
        <v>6.799106789999062</v>
      </c>
    </row>
    <row r="27" spans="1:3" ht="12.75">
      <c r="A27" t="s">
        <v>281</v>
      </c>
      <c r="B27" s="6">
        <v>30.29368421052634</v>
      </c>
      <c r="C27" s="7">
        <v>6.475621960377471</v>
      </c>
    </row>
    <row r="28" spans="1:3" ht="12.75">
      <c r="A28" t="s">
        <v>293</v>
      </c>
      <c r="B28" s="6">
        <v>34.38315789473693</v>
      </c>
      <c r="C28" s="7">
        <v>6.724640574795448</v>
      </c>
    </row>
    <row r="29" spans="2:3" ht="12.75">
      <c r="B29" s="6"/>
      <c r="C29" s="7"/>
    </row>
    <row r="30" spans="1:3" ht="12.75">
      <c r="A30" t="s">
        <v>305</v>
      </c>
      <c r="B30" s="6">
        <v>40.57157894736853</v>
      </c>
      <c r="C30" s="7">
        <v>5.368863186883423</v>
      </c>
    </row>
    <row r="31" spans="1:3" ht="12.75">
      <c r="A31" t="s">
        <v>318</v>
      </c>
      <c r="B31" s="6">
        <v>34.588421052631574</v>
      </c>
      <c r="C31" s="7">
        <v>8.076691974266781</v>
      </c>
    </row>
    <row r="32" spans="1:3" ht="12.75">
      <c r="A32" t="s">
        <v>330</v>
      </c>
      <c r="B32" s="6">
        <v>41.31157894736849</v>
      </c>
      <c r="C32" s="7">
        <v>5.381129717880085</v>
      </c>
    </row>
    <row r="33" spans="1:3" ht="12.75">
      <c r="A33" t="s">
        <v>342</v>
      </c>
      <c r="B33" s="6">
        <v>39.29578947368426</v>
      </c>
      <c r="C33" s="7">
        <v>6.221743980932727</v>
      </c>
    </row>
    <row r="34" spans="1:3" ht="12.75">
      <c r="A34" t="s">
        <v>355</v>
      </c>
      <c r="B34" s="6">
        <v>33.40526315789474</v>
      </c>
      <c r="C34" s="7">
        <v>8.043544144652016</v>
      </c>
    </row>
    <row r="35" spans="1:3" ht="12.75">
      <c r="A35" t="s">
        <v>367</v>
      </c>
      <c r="B35" s="6">
        <v>34.72421052631579</v>
      </c>
      <c r="C35" s="7">
        <v>6.699145405596629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158.97894736842093</v>
      </c>
      <c r="C38" s="7">
        <v>36.62335822531943</v>
      </c>
    </row>
    <row r="39" spans="1:3" ht="12.75">
      <c r="A39" t="s">
        <v>469</v>
      </c>
      <c r="B39" s="6">
        <v>192.11789473684198</v>
      </c>
      <c r="C39" s="7">
        <v>31.797217004980592</v>
      </c>
    </row>
    <row r="40" spans="1:3" ht="12.75">
      <c r="A40" t="s">
        <v>470</v>
      </c>
      <c r="B40" s="6">
        <v>214.92421052631587</v>
      </c>
      <c r="C40" s="7">
        <v>28.707465776605176</v>
      </c>
    </row>
    <row r="41" spans="1:3" ht="12.75">
      <c r="A41" t="s">
        <v>471</v>
      </c>
      <c r="B41" s="6">
        <v>209.78210526315775</v>
      </c>
      <c r="C41" s="7">
        <v>27.419311566394217</v>
      </c>
    </row>
    <row r="42" spans="1:3" ht="13.5" thickBot="1">
      <c r="A42" t="s">
        <v>472</v>
      </c>
      <c r="B42" s="8">
        <v>223.896842105263</v>
      </c>
      <c r="C42" s="9">
        <v>28.890401717666194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F15" sqref="F15"/>
    </sheetView>
  </sheetViews>
  <sheetFormatPr defaultColWidth="9.140625" defaultRowHeight="12.75"/>
  <sheetData>
    <row r="1" spans="1:2" ht="13.5" thickBot="1">
      <c r="A1" t="s">
        <v>476</v>
      </c>
      <c r="B1" s="11" t="s">
        <v>481</v>
      </c>
    </row>
    <row r="2" spans="1:3" ht="12.75">
      <c r="A2" t="s">
        <v>4</v>
      </c>
      <c r="B2" s="4">
        <v>27.416666666666664</v>
      </c>
      <c r="C2" s="5">
        <v>8.637213050247302</v>
      </c>
    </row>
    <row r="3" spans="1:3" ht="12.75">
      <c r="A3" t="s">
        <v>23</v>
      </c>
      <c r="B3" s="6">
        <v>27.95833333333333</v>
      </c>
      <c r="C3" s="7">
        <v>11.003869543371373</v>
      </c>
    </row>
    <row r="4" spans="1:3" ht="12.75">
      <c r="A4" t="s">
        <v>35</v>
      </c>
      <c r="B4" s="6">
        <v>23.166666666666668</v>
      </c>
      <c r="C4" s="7">
        <v>11.544494892321646</v>
      </c>
    </row>
    <row r="5" spans="1:3" ht="12.75">
      <c r="A5" t="s">
        <v>36</v>
      </c>
      <c r="B5" s="6">
        <v>27.75</v>
      </c>
      <c r="C5" s="7">
        <v>8.945487081787933</v>
      </c>
    </row>
    <row r="6" spans="1:3" ht="12.75">
      <c r="A6" t="s">
        <v>37</v>
      </c>
      <c r="B6" s="6">
        <v>30.375</v>
      </c>
      <c r="C6" s="7">
        <v>9.3845965376202</v>
      </c>
    </row>
    <row r="7" spans="1:3" ht="12.75">
      <c r="A7" t="s">
        <v>38</v>
      </c>
      <c r="B7" s="6">
        <v>24.91666666666667</v>
      </c>
      <c r="C7" s="7">
        <v>10.10775280003754</v>
      </c>
    </row>
    <row r="8" spans="2:3" ht="12.75">
      <c r="B8" s="6"/>
      <c r="C8" s="7"/>
    </row>
    <row r="9" spans="1:3" ht="12.75">
      <c r="A9" t="s">
        <v>83</v>
      </c>
      <c r="B9" s="6">
        <v>35.54166666666667</v>
      </c>
      <c r="C9" s="7">
        <v>10.550001717150764</v>
      </c>
    </row>
    <row r="10" spans="1:3" ht="12.75">
      <c r="A10" t="s">
        <v>97</v>
      </c>
      <c r="B10" s="6">
        <v>26.916666666666664</v>
      </c>
      <c r="C10" s="7">
        <v>9.412834284919835</v>
      </c>
    </row>
    <row r="11" spans="1:3" ht="12.75">
      <c r="A11" t="s">
        <v>109</v>
      </c>
      <c r="B11" s="6">
        <v>33.91666666666668</v>
      </c>
      <c r="C11" s="7">
        <v>10.129237349147383</v>
      </c>
    </row>
    <row r="12" spans="1:3" ht="12.75">
      <c r="A12" t="s">
        <v>121</v>
      </c>
      <c r="B12" s="6">
        <v>31.458333333333336</v>
      </c>
      <c r="C12" s="7">
        <v>5.808383496342137</v>
      </c>
    </row>
    <row r="13" spans="1:3" ht="12.75">
      <c r="A13" t="s">
        <v>133</v>
      </c>
      <c r="B13" s="6">
        <v>28.625</v>
      </c>
      <c r="C13" s="7">
        <v>9.164261871649778</v>
      </c>
    </row>
    <row r="14" spans="1:3" ht="12.75">
      <c r="A14" t="s">
        <v>145</v>
      </c>
      <c r="B14" s="6">
        <v>33.583333333333336</v>
      </c>
      <c r="C14" s="7">
        <v>8.484854366645806</v>
      </c>
    </row>
    <row r="15" spans="2:3" ht="12.75">
      <c r="B15" s="6"/>
      <c r="C15" s="7"/>
    </row>
    <row r="16" spans="1:3" ht="12.75">
      <c r="A16" t="s">
        <v>157</v>
      </c>
      <c r="B16" s="6">
        <v>36.416666666666664</v>
      </c>
      <c r="C16" s="7">
        <v>6.83289146680243</v>
      </c>
    </row>
    <row r="17" spans="1:3" ht="12.75">
      <c r="A17" t="s">
        <v>171</v>
      </c>
      <c r="B17" s="6">
        <v>35.25</v>
      </c>
      <c r="C17" s="7">
        <v>11.314669201105032</v>
      </c>
    </row>
    <row r="18" spans="1:3" ht="12.75">
      <c r="A18" t="s">
        <v>183</v>
      </c>
      <c r="B18" s="6">
        <v>31.29166666666666</v>
      </c>
      <c r="C18" s="7">
        <v>7.821259582015889</v>
      </c>
    </row>
    <row r="19" spans="1:3" ht="12.75">
      <c r="A19" t="s">
        <v>195</v>
      </c>
      <c r="B19" s="6">
        <v>34.08333333333333</v>
      </c>
      <c r="C19" s="7">
        <v>6.723848966740422</v>
      </c>
    </row>
    <row r="20" spans="1:3" ht="12.75">
      <c r="A20" t="s">
        <v>207</v>
      </c>
      <c r="B20" s="6">
        <v>34</v>
      </c>
      <c r="C20" s="7">
        <v>9.573514188271904</v>
      </c>
    </row>
    <row r="21" spans="1:3" ht="12.75">
      <c r="A21" t="s">
        <v>208</v>
      </c>
      <c r="B21" s="6">
        <v>26.583333333333332</v>
      </c>
      <c r="C21" s="7">
        <v>6.807391549642559</v>
      </c>
    </row>
    <row r="22" spans="2:3" ht="12.75">
      <c r="B22" s="6"/>
      <c r="C22" s="7"/>
    </row>
    <row r="23" spans="1:3" ht="12.75">
      <c r="A23" t="s">
        <v>231</v>
      </c>
      <c r="B23" s="6">
        <v>33.333333333333336</v>
      </c>
      <c r="C23" s="7">
        <v>10.192352916329698</v>
      </c>
    </row>
    <row r="24" spans="1:3" ht="12.75">
      <c r="A24" t="s">
        <v>245</v>
      </c>
      <c r="B24" s="6">
        <v>36</v>
      </c>
      <c r="C24" s="7">
        <v>8.091863868699548</v>
      </c>
    </row>
    <row r="25" spans="1:3" ht="12.75">
      <c r="A25" t="s">
        <v>257</v>
      </c>
      <c r="B25" s="6">
        <v>35.95833333333333</v>
      </c>
      <c r="C25" s="7">
        <v>9.355208577911657</v>
      </c>
    </row>
    <row r="26" spans="1:3" ht="12.75">
      <c r="A26" t="s">
        <v>269</v>
      </c>
      <c r="B26" s="6">
        <v>33.375</v>
      </c>
      <c r="C26" s="7">
        <v>9.832565678707004</v>
      </c>
    </row>
    <row r="27" spans="1:3" ht="12.75">
      <c r="A27" t="s">
        <v>281</v>
      </c>
      <c r="B27" s="6">
        <v>30.375</v>
      </c>
      <c r="C27" s="7">
        <v>7.856387597805783</v>
      </c>
    </row>
    <row r="28" spans="1:3" ht="12.75">
      <c r="A28" t="s">
        <v>293</v>
      </c>
      <c r="B28" s="6">
        <v>30.791666666666668</v>
      </c>
      <c r="C28" s="7">
        <v>7.740234614277396</v>
      </c>
    </row>
    <row r="29" spans="2:3" ht="12.75">
      <c r="B29" s="6"/>
      <c r="C29" s="7"/>
    </row>
    <row r="30" spans="1:3" ht="12.75">
      <c r="A30" t="s">
        <v>305</v>
      </c>
      <c r="B30" s="6">
        <v>38</v>
      </c>
      <c r="C30" s="7">
        <v>10.172426498607164</v>
      </c>
    </row>
    <row r="31" spans="1:3" ht="12.75">
      <c r="A31" t="s">
        <v>318</v>
      </c>
      <c r="B31" s="6">
        <v>33.375</v>
      </c>
      <c r="C31" s="7">
        <v>8.32394398577146</v>
      </c>
    </row>
    <row r="32" spans="1:3" ht="12.75">
      <c r="A32" t="s">
        <v>330</v>
      </c>
      <c r="B32" s="6">
        <v>39.04166666666667</v>
      </c>
      <c r="C32" s="7">
        <v>10.123065211454596</v>
      </c>
    </row>
    <row r="33" spans="1:3" ht="12.75">
      <c r="A33" t="s">
        <v>342</v>
      </c>
      <c r="B33" s="6">
        <v>37.583333333333336</v>
      </c>
      <c r="C33" s="7">
        <v>9.412834284919837</v>
      </c>
    </row>
    <row r="34" spans="1:3" ht="12.75">
      <c r="A34" t="s">
        <v>355</v>
      </c>
      <c r="B34" s="6">
        <v>34.458333333333336</v>
      </c>
      <c r="C34" s="7">
        <v>10.202212746631792</v>
      </c>
    </row>
    <row r="35" spans="1:3" ht="12.75">
      <c r="A35" t="s">
        <v>367</v>
      </c>
      <c r="B35" s="6">
        <v>35</v>
      </c>
      <c r="C35" s="7">
        <v>9.079360253272014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161.58333333333334</v>
      </c>
      <c r="C38" s="7">
        <v>50.61956716241403</v>
      </c>
    </row>
    <row r="39" spans="1:3" ht="12.75">
      <c r="A39" t="s">
        <v>469</v>
      </c>
      <c r="B39" s="6">
        <v>190.04166666666669</v>
      </c>
      <c r="C39" s="7">
        <v>38.03142769807127</v>
      </c>
    </row>
    <row r="40" spans="1:3" ht="12.75">
      <c r="A40" t="s">
        <v>470</v>
      </c>
      <c r="B40" s="6">
        <v>197.625</v>
      </c>
      <c r="C40" s="7">
        <v>36.089035429904044</v>
      </c>
    </row>
    <row r="41" spans="1:3" ht="12.75">
      <c r="A41" t="s">
        <v>471</v>
      </c>
      <c r="B41" s="6">
        <v>199.83333333333331</v>
      </c>
      <c r="C41" s="7">
        <v>41.45890229745772</v>
      </c>
    </row>
    <row r="42" spans="1:3" ht="13.5" thickBot="1">
      <c r="A42" t="s">
        <v>472</v>
      </c>
      <c r="B42" s="8">
        <v>217.45833333333337</v>
      </c>
      <c r="C42" s="9">
        <v>49.37696978275941</v>
      </c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I8" sqref="I8"/>
    </sheetView>
  </sheetViews>
  <sheetFormatPr defaultColWidth="9.140625" defaultRowHeight="12.75"/>
  <sheetData>
    <row r="1" spans="1:2" ht="13.5" thickBot="1">
      <c r="A1" t="s">
        <v>482</v>
      </c>
      <c r="B1" s="11" t="s">
        <v>477</v>
      </c>
    </row>
    <row r="2" spans="1:3" ht="12.75">
      <c r="A2" t="s">
        <v>4</v>
      </c>
      <c r="B2" s="4">
        <v>31.35971563981037</v>
      </c>
      <c r="C2" s="5">
        <v>7.3927282145970965</v>
      </c>
    </row>
    <row r="3" spans="1:3" ht="12.75">
      <c r="A3" t="s">
        <v>23</v>
      </c>
      <c r="B3" s="6">
        <v>31.690047393364914</v>
      </c>
      <c r="C3" s="7">
        <v>8.71005182778512</v>
      </c>
    </row>
    <row r="4" spans="1:3" ht="12.75">
      <c r="A4" t="s">
        <v>35</v>
      </c>
      <c r="B4" s="6">
        <v>28.2009478672986</v>
      </c>
      <c r="C4" s="7">
        <v>9.233928359914264</v>
      </c>
    </row>
    <row r="5" spans="1:3" ht="12.75">
      <c r="A5" t="s">
        <v>36</v>
      </c>
      <c r="B5" s="6">
        <v>29.58199052132699</v>
      </c>
      <c r="C5" s="7">
        <v>7.6570429106489515</v>
      </c>
    </row>
    <row r="6" spans="1:3" ht="12.75">
      <c r="A6" t="s">
        <v>37</v>
      </c>
      <c r="B6" s="6">
        <v>32.96018957345975</v>
      </c>
      <c r="C6" s="7">
        <v>6.194135096158274</v>
      </c>
    </row>
    <row r="7" spans="1:3" ht="12.75">
      <c r="A7" t="s">
        <v>38</v>
      </c>
      <c r="B7" s="6">
        <v>28.331753554502374</v>
      </c>
      <c r="C7" s="7">
        <v>6.812247794605041</v>
      </c>
    </row>
    <row r="8" spans="2:3" ht="12.75">
      <c r="B8" s="6"/>
      <c r="C8" s="7"/>
    </row>
    <row r="9" spans="1:3" ht="12.75">
      <c r="A9" t="s">
        <v>83</v>
      </c>
      <c r="B9" s="6">
        <v>36.94028436018953</v>
      </c>
      <c r="C9" s="7">
        <v>8.005583513513354</v>
      </c>
    </row>
    <row r="10" spans="1:3" ht="12.75">
      <c r="A10" t="s">
        <v>97</v>
      </c>
      <c r="B10" s="6">
        <v>34.81611374407588</v>
      </c>
      <c r="C10" s="7">
        <v>8.76387072728496</v>
      </c>
    </row>
    <row r="11" spans="1:3" ht="12.75">
      <c r="A11" t="s">
        <v>109</v>
      </c>
      <c r="B11" s="6">
        <v>35.657819905213294</v>
      </c>
      <c r="C11" s="7">
        <v>7.605709778108269</v>
      </c>
    </row>
    <row r="12" spans="1:3" ht="12.75">
      <c r="A12" t="s">
        <v>121</v>
      </c>
      <c r="B12" s="6">
        <v>31.125118483412333</v>
      </c>
      <c r="C12" s="7">
        <v>5.272065496062659</v>
      </c>
    </row>
    <row r="13" spans="1:3" ht="12.75">
      <c r="A13" t="s">
        <v>133</v>
      </c>
      <c r="B13" s="6">
        <v>37.54218009478673</v>
      </c>
      <c r="C13" s="7">
        <v>7.644847400934637</v>
      </c>
    </row>
    <row r="14" spans="1:3" ht="12.75">
      <c r="A14" t="s">
        <v>145</v>
      </c>
      <c r="B14" s="6">
        <v>40.03744075829375</v>
      </c>
      <c r="C14" s="7">
        <v>6.518531128269649</v>
      </c>
    </row>
    <row r="15" spans="2:3" ht="12.75">
      <c r="B15" s="6"/>
      <c r="C15" s="7"/>
    </row>
    <row r="16" spans="1:3" ht="12.75">
      <c r="A16" t="s">
        <v>157</v>
      </c>
      <c r="B16" s="6">
        <v>41.973459715639805</v>
      </c>
      <c r="C16" s="7">
        <v>6.0870293952192025</v>
      </c>
    </row>
    <row r="17" spans="1:3" ht="12.75">
      <c r="A17" t="s">
        <v>171</v>
      </c>
      <c r="B17" s="6">
        <v>41.64265402843597</v>
      </c>
      <c r="C17" s="7">
        <v>6.1853219981414576</v>
      </c>
    </row>
    <row r="18" spans="1:3" ht="12.75">
      <c r="A18" t="s">
        <v>183</v>
      </c>
      <c r="B18" s="6">
        <v>38.93554502369672</v>
      </c>
      <c r="C18" s="7">
        <v>6.203336340705221</v>
      </c>
    </row>
    <row r="19" spans="1:3" ht="12.75">
      <c r="A19" t="s">
        <v>195</v>
      </c>
      <c r="B19" s="6">
        <v>36.05639810426537</v>
      </c>
      <c r="C19" s="7">
        <v>6.047398079371817</v>
      </c>
    </row>
    <row r="20" spans="1:3" ht="12.75">
      <c r="A20" t="s">
        <v>207</v>
      </c>
      <c r="B20" s="6">
        <v>38.478199052132624</v>
      </c>
      <c r="C20" s="7">
        <v>6.875320490185765</v>
      </c>
    </row>
    <row r="21" spans="1:3" ht="12.75">
      <c r="A21" t="s">
        <v>208</v>
      </c>
      <c r="B21" s="6">
        <v>29.857819905213283</v>
      </c>
      <c r="C21" s="7">
        <v>6.089709700386036</v>
      </c>
    </row>
    <row r="22" spans="2:3" ht="12.75">
      <c r="B22" s="6"/>
      <c r="C22" s="7"/>
    </row>
    <row r="23" spans="1:3" ht="12.75">
      <c r="A23" t="s">
        <v>231</v>
      </c>
      <c r="B23" s="6">
        <v>33.81895734597159</v>
      </c>
      <c r="C23" s="7">
        <v>7.236007956438619</v>
      </c>
    </row>
    <row r="24" spans="1:3" ht="12.75">
      <c r="A24" t="s">
        <v>245</v>
      </c>
      <c r="B24" s="6">
        <v>36.258767772511874</v>
      </c>
      <c r="C24" s="7">
        <v>6.196662892893211</v>
      </c>
    </row>
    <row r="25" spans="1:3" ht="12.75">
      <c r="A25" t="s">
        <v>257</v>
      </c>
      <c r="B25" s="6">
        <v>39.89146919431276</v>
      </c>
      <c r="C25" s="7">
        <v>6.10700172770402</v>
      </c>
    </row>
    <row r="26" spans="1:3" ht="12.75">
      <c r="A26" t="s">
        <v>269</v>
      </c>
      <c r="B26" s="6">
        <v>32.0412322274881</v>
      </c>
      <c r="C26" s="7">
        <v>7.188098429412266</v>
      </c>
    </row>
    <row r="27" spans="1:3" ht="12.75">
      <c r="A27" t="s">
        <v>281</v>
      </c>
      <c r="B27" s="6">
        <v>30.65639810426542</v>
      </c>
      <c r="C27" s="7">
        <v>6.816844136115976</v>
      </c>
    </row>
    <row r="28" spans="1:3" ht="12.75">
      <c r="A28" t="s">
        <v>293</v>
      </c>
      <c r="B28" s="6">
        <v>35.679146919431254</v>
      </c>
      <c r="C28" s="7">
        <v>6.202516446764383</v>
      </c>
    </row>
    <row r="29" spans="2:3" ht="12.75">
      <c r="B29" s="6"/>
      <c r="C29" s="7"/>
    </row>
    <row r="30" spans="1:3" ht="12.75">
      <c r="A30" t="s">
        <v>305</v>
      </c>
      <c r="B30" s="6">
        <v>37.317061611374406</v>
      </c>
      <c r="C30" s="7">
        <v>5.7261218298293</v>
      </c>
    </row>
    <row r="31" spans="1:3" ht="12.75">
      <c r="A31" t="s">
        <v>318</v>
      </c>
      <c r="B31" s="6">
        <v>29.545971563981045</v>
      </c>
      <c r="C31" s="7">
        <v>7.759942635127602</v>
      </c>
    </row>
    <row r="32" spans="1:3" ht="12.75">
      <c r="A32" t="s">
        <v>330</v>
      </c>
      <c r="B32" s="6">
        <v>37.963033175355434</v>
      </c>
      <c r="C32" s="7">
        <v>6.213947380852584</v>
      </c>
    </row>
    <row r="33" spans="1:3" ht="12.75">
      <c r="A33" t="s">
        <v>342</v>
      </c>
      <c r="B33" s="6">
        <v>36.68436018957345</v>
      </c>
      <c r="C33" s="7">
        <v>6.524120322836245</v>
      </c>
    </row>
    <row r="34" spans="1:3" ht="12.75">
      <c r="A34" t="s">
        <v>355</v>
      </c>
      <c r="B34" s="6">
        <v>29.747393364928886</v>
      </c>
      <c r="C34" s="7">
        <v>7.442090663838646</v>
      </c>
    </row>
    <row r="35" spans="1:3" ht="12.75">
      <c r="A35" t="s">
        <v>367</v>
      </c>
      <c r="B35" s="6">
        <v>28.626066350710893</v>
      </c>
      <c r="C35" s="7">
        <v>7.085268321899989</v>
      </c>
    </row>
    <row r="36" spans="2:3" ht="12.75">
      <c r="B36" s="6"/>
      <c r="C36" s="7"/>
    </row>
    <row r="37" spans="2:3" ht="12.75">
      <c r="B37" s="6"/>
      <c r="C37" s="7"/>
    </row>
    <row r="38" spans="1:3" ht="12.75">
      <c r="A38" t="s">
        <v>468</v>
      </c>
      <c r="B38" s="6">
        <v>182.12464454976356</v>
      </c>
      <c r="C38" s="7">
        <v>35.00080753985022</v>
      </c>
    </row>
    <row r="39" spans="1:3" ht="12.75">
      <c r="A39" t="s">
        <v>469</v>
      </c>
      <c r="B39" s="6">
        <v>216.11895734597167</v>
      </c>
      <c r="C39" s="7">
        <v>32.6759390782412</v>
      </c>
    </row>
    <row r="40" spans="1:3" ht="12.75">
      <c r="A40" t="s">
        <v>470</v>
      </c>
      <c r="B40" s="6">
        <v>226.94407582938385</v>
      </c>
      <c r="C40" s="7">
        <v>24.71354522648236</v>
      </c>
    </row>
    <row r="41" spans="1:3" ht="12.75">
      <c r="A41" t="s">
        <v>471</v>
      </c>
      <c r="B41" s="6">
        <v>208.34597156398098</v>
      </c>
      <c r="C41" s="7">
        <v>28.404126887780482</v>
      </c>
    </row>
    <row r="42" spans="1:3" ht="13.5" thickBot="1">
      <c r="A42" t="s">
        <v>472</v>
      </c>
      <c r="B42" s="8">
        <v>199.88388625592384</v>
      </c>
      <c r="C42" s="9">
        <v>30.6366347897999</v>
      </c>
    </row>
    <row r="43" spans="2:3" ht="12.75">
      <c r="B43" s="10"/>
      <c r="C43" s="7"/>
    </row>
    <row r="44" spans="2:3" ht="12.75">
      <c r="B44" s="10"/>
      <c r="C44" s="7"/>
    </row>
    <row r="45" spans="2:3" ht="12.75">
      <c r="B45" s="10"/>
      <c r="C45" s="7"/>
    </row>
    <row r="46" spans="2:3" ht="12.75">
      <c r="B46" s="10"/>
      <c r="C46" s="7"/>
    </row>
    <row r="47" spans="2:3" ht="12.75">
      <c r="B47" s="10"/>
      <c r="C47" s="7"/>
    </row>
    <row r="48" spans="2:3" ht="13.5" thickBot="1">
      <c r="B48" s="10"/>
      <c r="C48" s="9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  <row r="55" spans="2:3" ht="12.75">
      <c r="B55" s="10"/>
      <c r="C55" s="10"/>
    </row>
    <row r="56" spans="2:3" ht="12.75">
      <c r="B56" s="10"/>
      <c r="C56" s="10"/>
    </row>
    <row r="57" spans="2:3" ht="12.75">
      <c r="B57" s="10"/>
      <c r="C57" s="10"/>
    </row>
    <row r="58" spans="2:3" ht="12.75">
      <c r="B58" s="10"/>
      <c r="C58" s="10"/>
    </row>
    <row r="59" spans="2:3" ht="12.75">
      <c r="B59" s="10"/>
      <c r="C59" s="10"/>
    </row>
    <row r="60" spans="2:3" ht="12.75">
      <c r="B60" s="10"/>
      <c r="C60" s="10"/>
    </row>
    <row r="61" spans="2:3" ht="12.75">
      <c r="B61" s="10"/>
      <c r="C61" s="10"/>
    </row>
    <row r="62" spans="2:3" ht="12.75">
      <c r="B62" s="10"/>
      <c r="C62" s="10"/>
    </row>
    <row r="63" spans="2:3" ht="12.75">
      <c r="B63" s="10"/>
      <c r="C63" s="10"/>
    </row>
    <row r="64" spans="2:3" ht="12.75">
      <c r="B64" s="10"/>
      <c r="C64" s="10"/>
    </row>
    <row r="65" spans="2:3" ht="12.75">
      <c r="B65" s="10"/>
      <c r="C65" s="10"/>
    </row>
    <row r="66" spans="2:3" ht="12.75">
      <c r="B66" s="10"/>
      <c r="C66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Psychologist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McCord</dc:creator>
  <cp:keywords/>
  <dc:description/>
  <cp:lastModifiedBy>WCU</cp:lastModifiedBy>
  <cp:lastPrinted>2009-03-25T21:06:45Z</cp:lastPrinted>
  <dcterms:created xsi:type="dcterms:W3CDTF">2002-07-23T12:11:21Z</dcterms:created>
  <dcterms:modified xsi:type="dcterms:W3CDTF">2009-03-27T17:52:32Z</dcterms:modified>
  <cp:category/>
  <cp:version/>
  <cp:contentType/>
  <cp:contentStatus/>
</cp:coreProperties>
</file>